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700" yWindow="700" windowWidth="33680" windowHeight="19460" tabRatio="500"/>
  </bookViews>
  <sheets>
    <sheet name="Both" sheetId="1" r:id="rId1"/>
    <sheet name="Both (2)" sheetId="2" r:id="rId2"/>
    <sheet name="House"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107" i="1"/>
  <c r="A108"/>
  <c r="A109"/>
  <c r="A110"/>
  <c r="A111"/>
  <c r="A112"/>
  <c r="A113"/>
  <c r="A114"/>
  <c r="A115"/>
  <c r="A116"/>
  <c r="A117"/>
  <c r="A118"/>
  <c r="A119"/>
  <c r="A120"/>
  <c r="A121"/>
  <c r="A122"/>
  <c r="A123"/>
  <c r="A124"/>
  <c r="A125"/>
  <c r="A126"/>
  <c r="A127"/>
  <c r="A128"/>
  <c r="A129"/>
  <c r="A130"/>
  <c r="A131"/>
  <c r="A132"/>
  <c r="M139"/>
  <c r="M140"/>
  <c r="M141"/>
  <c r="M142"/>
  <c r="L143"/>
  <c r="M143"/>
  <c r="M138"/>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L133"/>
  <c r="I133"/>
  <c r="F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F7" i="2"/>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6"/>
  <c r="S143"/>
  <c r="T143"/>
  <c r="T142"/>
  <c r="T141"/>
  <c r="T140"/>
  <c r="T139"/>
  <c r="T138"/>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S133"/>
  <c r="P133"/>
  <c r="K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Y112" i="3"/>
  <c r="Y113"/>
  <c r="Y114"/>
  <c r="Y115"/>
  <c r="Y111"/>
  <c r="X116"/>
  <c r="G10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6"/>
  <c r="J107"/>
  <c r="M118"/>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6"/>
  <c r="N119"/>
  <c r="M119"/>
  <c r="D106"/>
  <c r="F106"/>
  <c r="H106"/>
  <c r="I106"/>
  <c r="U116"/>
  <c r="V116"/>
  <c r="V115"/>
  <c r="V114"/>
  <c r="V113"/>
  <c r="V112"/>
  <c r="V111"/>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U106"/>
  <c r="R106"/>
  <c r="M106"/>
  <c r="S105"/>
  <c r="H105"/>
  <c r="S104"/>
  <c r="H104"/>
  <c r="S103"/>
  <c r="H103"/>
  <c r="S102"/>
  <c r="H102"/>
  <c r="S101"/>
  <c r="H101"/>
  <c r="S100"/>
  <c r="H100"/>
  <c r="S99"/>
  <c r="H99"/>
  <c r="S98"/>
  <c r="H98"/>
  <c r="S97"/>
  <c r="H97"/>
  <c r="S96"/>
  <c r="H96"/>
  <c r="S95"/>
  <c r="H95"/>
  <c r="S94"/>
  <c r="H94"/>
  <c r="S93"/>
  <c r="H93"/>
  <c r="S92"/>
  <c r="H92"/>
  <c r="S91"/>
  <c r="H91"/>
  <c r="S90"/>
  <c r="H90"/>
  <c r="S89"/>
  <c r="H89"/>
  <c r="S88"/>
  <c r="H88"/>
  <c r="S87"/>
  <c r="H87"/>
  <c r="S86"/>
  <c r="H86"/>
  <c r="S85"/>
  <c r="H85"/>
  <c r="S84"/>
  <c r="H84"/>
  <c r="S83"/>
  <c r="H83"/>
  <c r="S82"/>
  <c r="H82"/>
  <c r="S81"/>
  <c r="H81"/>
  <c r="S80"/>
  <c r="H80"/>
  <c r="S79"/>
  <c r="H79"/>
  <c r="S78"/>
  <c r="H78"/>
  <c r="S77"/>
  <c r="H77"/>
  <c r="S76"/>
  <c r="H76"/>
  <c r="S75"/>
  <c r="H75"/>
  <c r="S74"/>
  <c r="H74"/>
  <c r="S73"/>
  <c r="H73"/>
  <c r="S72"/>
  <c r="H72"/>
  <c r="S71"/>
  <c r="H71"/>
  <c r="S70"/>
  <c r="H70"/>
  <c r="S69"/>
  <c r="H69"/>
  <c r="S68"/>
  <c r="H68"/>
  <c r="S67"/>
  <c r="H67"/>
  <c r="S66"/>
  <c r="H66"/>
  <c r="S65"/>
  <c r="H65"/>
  <c r="S64"/>
  <c r="H64"/>
  <c r="S63"/>
  <c r="H63"/>
  <c r="S62"/>
  <c r="H62"/>
  <c r="S61"/>
  <c r="H61"/>
  <c r="S60"/>
  <c r="H60"/>
  <c r="S59"/>
  <c r="H59"/>
  <c r="S58"/>
  <c r="H58"/>
  <c r="S57"/>
  <c r="H57"/>
  <c r="S56"/>
  <c r="H56"/>
  <c r="S55"/>
  <c r="H55"/>
  <c r="S54"/>
  <c r="H54"/>
  <c r="S53"/>
  <c r="H53"/>
  <c r="S52"/>
  <c r="H52"/>
  <c r="S51"/>
  <c r="H51"/>
  <c r="S50"/>
  <c r="H50"/>
  <c r="S49"/>
  <c r="H49"/>
  <c r="S48"/>
  <c r="H48"/>
  <c r="S47"/>
  <c r="H47"/>
  <c r="S46"/>
  <c r="H46"/>
  <c r="S45"/>
  <c r="H45"/>
  <c r="S44"/>
  <c r="H44"/>
  <c r="S43"/>
  <c r="H43"/>
  <c r="S42"/>
  <c r="H42"/>
  <c r="S41"/>
  <c r="H41"/>
  <c r="S40"/>
  <c r="H40"/>
  <c r="S39"/>
  <c r="H39"/>
  <c r="S38"/>
  <c r="H38"/>
  <c r="S37"/>
  <c r="H37"/>
  <c r="S36"/>
  <c r="H36"/>
  <c r="S35"/>
  <c r="H35"/>
  <c r="S34"/>
  <c r="H34"/>
  <c r="S33"/>
  <c r="H33"/>
  <c r="S32"/>
  <c r="H32"/>
  <c r="S31"/>
  <c r="H31"/>
  <c r="S30"/>
  <c r="H30"/>
  <c r="S29"/>
  <c r="H29"/>
  <c r="S28"/>
  <c r="H28"/>
  <c r="S27"/>
  <c r="H27"/>
  <c r="S26"/>
  <c r="H26"/>
  <c r="S25"/>
  <c r="H25"/>
  <c r="S24"/>
  <c r="H24"/>
  <c r="S23"/>
  <c r="H23"/>
  <c r="S22"/>
  <c r="H22"/>
  <c r="S21"/>
  <c r="H21"/>
  <c r="S20"/>
  <c r="H20"/>
  <c r="S19"/>
  <c r="H19"/>
  <c r="S18"/>
  <c r="H18"/>
  <c r="S17"/>
  <c r="H17"/>
  <c r="S16"/>
  <c r="H16"/>
  <c r="S15"/>
  <c r="H15"/>
  <c r="S14"/>
  <c r="H14"/>
  <c r="S13"/>
  <c r="H13"/>
  <c r="S12"/>
  <c r="H12"/>
  <c r="S11"/>
  <c r="H11"/>
  <c r="S10"/>
  <c r="H10"/>
  <c r="S9"/>
  <c r="H9"/>
  <c r="S8"/>
  <c r="H8"/>
  <c r="S7"/>
  <c r="H7"/>
  <c r="S6"/>
  <c r="H6"/>
</calcChain>
</file>

<file path=xl/sharedStrings.xml><?xml version="1.0" encoding="utf-8"?>
<sst xmlns="http://schemas.openxmlformats.org/spreadsheetml/2006/main" count="1111" uniqueCount="290">
  <si>
    <t>Compiled by James Conner, flatheadmemo.com, 17 November 2022.
Data, scraped off the website of MT SecST on 15 (House) and 17 (Senate) November. Incumbancy markers (*) from MT SecST's listing of legislative candidates for 2022.
Legislators switching from one chamber to the other are not identified. Mary Caffero was the incumbent in House District 81. Incumbents include appointed incumbents.
27 instead of the normal 25 Senate seats were on the ballot due to vacancies.</t>
    <phoneticPr fontId="4" type="noConversion"/>
  </si>
  <si>
    <t>Party</t>
    <phoneticPr fontId="4" type="noConversion"/>
  </si>
  <si>
    <t>Chamber</t>
    <phoneticPr fontId="4" type="noConversion"/>
  </si>
  <si>
    <t>Party</t>
    <phoneticPr fontId="4" type="noConversion"/>
  </si>
  <si>
    <t>Seats Contested</t>
    <phoneticPr fontId="4" type="noConversion"/>
  </si>
  <si>
    <t>Montana House and Senate, 2022 General Election</t>
    <phoneticPr fontId="4" type="noConversion"/>
  </si>
  <si>
    <t>Holt Gibson</t>
  </si>
  <si>
    <t>Jason Freeman</t>
  </si>
  <si>
    <t>Jennifer Lynch</t>
  </si>
  <si>
    <t>James W Kephart</t>
  </si>
  <si>
    <t>Derek J Harvey*</t>
    <phoneticPr fontId="4" type="noConversion"/>
  </si>
  <si>
    <t>Marta Bertoglio*</t>
    <phoneticPr fontId="4" type="noConversion"/>
  </si>
  <si>
    <t>Suzzann Nordwick</t>
  </si>
  <si>
    <t>Donavon Hawk</t>
  </si>
  <si>
    <t>Linda Reksten*</t>
    <phoneticPr fontId="4" type="noConversion"/>
  </si>
  <si>
    <t>Sterling James Laudon</t>
  </si>
  <si>
    <t>Paul C Fielder*</t>
    <phoneticPr fontId="4" type="noConversion"/>
  </si>
  <si>
    <t>Colleen Hinds</t>
  </si>
  <si>
    <t>H</t>
    <phoneticPr fontId="4" type="noConversion"/>
  </si>
  <si>
    <t>Denley M Loge*</t>
    <phoneticPr fontId="4" type="noConversion"/>
  </si>
  <si>
    <t>H</t>
    <phoneticPr fontId="4" type="noConversion"/>
  </si>
  <si>
    <t>Ralph Foster</t>
  </si>
  <si>
    <t>Marvin R. Weatherwax Jr*</t>
    <phoneticPr fontId="4" type="noConversion"/>
  </si>
  <si>
    <t>Tyson Running Wolf*</t>
    <phoneticPr fontId="4" type="noConversion"/>
  </si>
  <si>
    <t>Ross H Fitzgerald*</t>
    <phoneticPr fontId="4" type="noConversion"/>
  </si>
  <si>
    <t>Barnett G. Sporkin-Morrison</t>
  </si>
  <si>
    <t>Lola Sheldon-Galloway*</t>
    <phoneticPr fontId="4" type="noConversion"/>
  </si>
  <si>
    <t>Nick R. D. Henry</t>
  </si>
  <si>
    <t>Tony Rosales</t>
  </si>
  <si>
    <t>Scot Kerns*</t>
    <phoneticPr fontId="4" type="noConversion"/>
  </si>
  <si>
    <t>Melissa Smith</t>
  </si>
  <si>
    <t>Steven Galloway*</t>
    <phoneticPr fontId="4" type="noConversion"/>
  </si>
  <si>
    <t>Barbara Bessette</t>
  </si>
  <si>
    <t>Steve Gist*</t>
    <phoneticPr fontId="4" type="noConversion"/>
  </si>
  <si>
    <t>Jasmine Krotkov</t>
  </si>
  <si>
    <t>George Nikolakakos</t>
  </si>
  <si>
    <t>Kari Rosenleaf</t>
  </si>
  <si>
    <t>Josh Kassmier*</t>
    <phoneticPr fontId="4" type="noConversion"/>
  </si>
  <si>
    <t>Ed Hill*</t>
    <phoneticPr fontId="4" type="noConversion"/>
  </si>
  <si>
    <t>Paul Tuss</t>
  </si>
  <si>
    <t>Douglas Flament*</t>
    <phoneticPr fontId="4" type="noConversion"/>
  </si>
  <si>
    <t>James H Bergstrom</t>
  </si>
  <si>
    <t>Wendy Palmer</t>
  </si>
  <si>
    <t>Arlie W Gordon</t>
  </si>
  <si>
    <t>Frank J. Smith*</t>
    <phoneticPr fontId="4" type="noConversion"/>
  </si>
  <si>
    <t>Jonathan Windy Boy*</t>
    <phoneticPr fontId="4" type="noConversion"/>
  </si>
  <si>
    <t>Casey James Knudsen*</t>
    <phoneticPr fontId="4" type="noConversion"/>
  </si>
  <si>
    <t>Jordan Ophus</t>
  </si>
  <si>
    <t>Rhonda Knudsen*</t>
    <phoneticPr fontId="4" type="noConversion"/>
  </si>
  <si>
    <t>Brandon Ler*</t>
    <phoneticPr fontId="4" type="noConversion"/>
  </si>
  <si>
    <t>Bob Phalen*</t>
    <phoneticPr fontId="4" type="noConversion"/>
  </si>
  <si>
    <t>House</t>
    <phoneticPr fontId="4" type="noConversion"/>
  </si>
  <si>
    <t>GOP</t>
    <phoneticPr fontId="4" type="noConversion"/>
  </si>
  <si>
    <t>Dem</t>
    <phoneticPr fontId="4" type="noConversion"/>
  </si>
  <si>
    <t>Lib</t>
    <phoneticPr fontId="4" type="noConversion"/>
  </si>
  <si>
    <t xml:space="preserve">House </t>
    <phoneticPr fontId="4" type="noConversion"/>
  </si>
  <si>
    <t>Green</t>
    <phoneticPr fontId="4" type="noConversion"/>
  </si>
  <si>
    <t>House</t>
    <phoneticPr fontId="4" type="noConversion"/>
  </si>
  <si>
    <t>Indy</t>
    <phoneticPr fontId="4" type="noConversion"/>
  </si>
  <si>
    <t>Senate</t>
    <phoneticPr fontId="4" type="noConversion"/>
  </si>
  <si>
    <t>Senate</t>
    <phoneticPr fontId="4" type="noConversion"/>
  </si>
  <si>
    <t>Connie Keogh*</t>
    <phoneticPr fontId="4" type="noConversion"/>
  </si>
  <si>
    <t>Mike Hopkins*</t>
    <phoneticPr fontId="4" type="noConversion"/>
  </si>
  <si>
    <t>Gary M. Stein</t>
  </si>
  <si>
    <t>Joe Read*</t>
    <phoneticPr fontId="4" type="noConversion"/>
  </si>
  <si>
    <t>Shirley Azzopardi</t>
  </si>
  <si>
    <t>Devin J Braaten</t>
  </si>
  <si>
    <t>Rebecca Mapston</t>
  </si>
  <si>
    <t>Braxton Mitchell*</t>
    <phoneticPr fontId="4" type="noConversion"/>
  </si>
  <si>
    <t>Andrea Getts</t>
  </si>
  <si>
    <t>Matt Regier*</t>
    <phoneticPr fontId="4" type="noConversion"/>
  </si>
  <si>
    <t>Kimberly Pinter</t>
  </si>
  <si>
    <t>Lyn Bennett</t>
  </si>
  <si>
    <t>Dave Fern*</t>
    <phoneticPr fontId="4" type="noConversion"/>
  </si>
  <si>
    <t>Amy Regier*</t>
    <phoneticPr fontId="4" type="noConversion"/>
  </si>
  <si>
    <t>H</t>
    <phoneticPr fontId="4" type="noConversion"/>
  </si>
  <si>
    <t>Courtenay Sprunger</t>
  </si>
  <si>
    <t>Angela Kennedy</t>
  </si>
  <si>
    <t>Terry Falk</t>
  </si>
  <si>
    <t>Sid Daoud</t>
  </si>
  <si>
    <t>H</t>
    <phoneticPr fontId="4" type="noConversion"/>
  </si>
  <si>
    <t>Tony Brockman</t>
  </si>
  <si>
    <t>Bob Keenan</t>
  </si>
  <si>
    <t>Tanner J Smith</t>
  </si>
  <si>
    <t>Michael Vanecek</t>
  </si>
  <si>
    <t>S</t>
    <phoneticPr fontId="4" type="noConversion"/>
  </si>
  <si>
    <t>MICHAEL J CUFFE*</t>
    <phoneticPr fontId="4" type="noConversion"/>
  </si>
  <si>
    <t>JOHN FULLER</t>
  </si>
  <si>
    <t>KYLE WATERMAN</t>
  </si>
  <si>
    <t>MARK NOLAND</t>
  </si>
  <si>
    <t>S</t>
    <phoneticPr fontId="4" type="noConversion"/>
  </si>
  <si>
    <t>RICK JENNISON</t>
  </si>
  <si>
    <t>SUSAN A WEBBER*</t>
    <phoneticPr fontId="4" type="noConversion"/>
  </si>
  <si>
    <t>BRUCE "BUTCH" GILLESPIE*</t>
    <phoneticPr fontId="4" type="noConversion"/>
  </si>
  <si>
    <t>DANIEL EMRICH</t>
  </si>
  <si>
    <t>TOM JACOBSON*</t>
    <phoneticPr fontId="4" type="noConversion"/>
  </si>
  <si>
    <t>WENDY MCKAMEY</t>
  </si>
  <si>
    <t>JACOB BACHMEIER</t>
  </si>
  <si>
    <t>JEREMY TREBAS</t>
  </si>
  <si>
    <t>CASEY SCHREINER</t>
  </si>
  <si>
    <t>RUSSEL E TEMPEL*</t>
    <phoneticPr fontId="4" type="noConversion"/>
  </si>
  <si>
    <t>DAVID H BREWER</t>
  </si>
  <si>
    <t>DAN BARTEL*</t>
    <phoneticPr fontId="4" type="noConversion"/>
  </si>
  <si>
    <t>CINDY PALMER</t>
  </si>
  <si>
    <t>Unexpired term</t>
    <phoneticPr fontId="4" type="noConversion"/>
  </si>
  <si>
    <t>Mallerie C Stromswold*</t>
    <phoneticPr fontId="4" type="noConversion"/>
  </si>
  <si>
    <t>James Reavis</t>
  </si>
  <si>
    <t>Mike Yakawich</t>
  </si>
  <si>
    <t>Carole Boerner</t>
  </si>
  <si>
    <t>H</t>
    <phoneticPr fontId="4" type="noConversion"/>
  </si>
  <si>
    <t>Sherry Essmann*</t>
    <phoneticPr fontId="4" type="noConversion"/>
  </si>
  <si>
    <t>Jenna Martin</t>
  </si>
  <si>
    <t>Nelly Nicol</t>
  </si>
  <si>
    <t>Montana House of Representatives, 2022 General Election</t>
    <phoneticPr fontId="4" type="noConversion"/>
  </si>
  <si>
    <t>District</t>
    <phoneticPr fontId="4" type="noConversion"/>
  </si>
  <si>
    <t>Chamber</t>
    <phoneticPr fontId="4" type="noConversion"/>
  </si>
  <si>
    <t>Republican</t>
    <phoneticPr fontId="4" type="noConversion"/>
  </si>
  <si>
    <t>% Vote</t>
    <phoneticPr fontId="4" type="noConversion"/>
  </si>
  <si>
    <t>GOP Vote</t>
    <phoneticPr fontId="4" type="noConversion"/>
  </si>
  <si>
    <t>Democrat</t>
    <phoneticPr fontId="4" type="noConversion"/>
  </si>
  <si>
    <t>Dem Votes</t>
    <phoneticPr fontId="4" type="noConversion"/>
  </si>
  <si>
    <t>Dem Minus GOP</t>
    <phoneticPr fontId="4" type="noConversion"/>
  </si>
  <si>
    <t>Libertarian</t>
    <phoneticPr fontId="4" type="noConversion"/>
  </si>
  <si>
    <t>Lib Votes</t>
    <phoneticPr fontId="4" type="noConversion"/>
  </si>
  <si>
    <t>Green</t>
    <phoneticPr fontId="4" type="noConversion"/>
  </si>
  <si>
    <t>Green Votes</t>
    <phoneticPr fontId="4" type="noConversion"/>
  </si>
  <si>
    <t>Indy</t>
    <phoneticPr fontId="4" type="noConversion"/>
  </si>
  <si>
    <t>Indy Votes</t>
    <phoneticPr fontId="4" type="noConversion"/>
  </si>
  <si>
    <t>Total Votes</t>
    <phoneticPr fontId="4" type="noConversion"/>
  </si>
  <si>
    <t>Comment</t>
    <phoneticPr fontId="4" type="noConversion"/>
  </si>
  <si>
    <t>H</t>
    <phoneticPr fontId="4" type="noConversion"/>
  </si>
  <si>
    <t>Steve Gunderson*</t>
    <phoneticPr fontId="4" type="noConversion"/>
  </si>
  <si>
    <t>Neil A. Duram*</t>
    <phoneticPr fontId="4" type="noConversion"/>
  </si>
  <si>
    <t>H</t>
    <phoneticPr fontId="4" type="noConversion"/>
  </si>
  <si>
    <t>Kelly Kortum*</t>
    <phoneticPr fontId="4" type="noConversion"/>
  </si>
  <si>
    <t>Eric Matthews</t>
  </si>
  <si>
    <t>Jedediah Hinkle*</t>
    <phoneticPr fontId="4" type="noConversion"/>
  </si>
  <si>
    <t>Elizabeth Marum</t>
  </si>
  <si>
    <t>Caleb Hinkle*</t>
    <phoneticPr fontId="4" type="noConversion"/>
  </si>
  <si>
    <t>Joe Hancock</t>
  </si>
  <si>
    <t>Jennifer Carlson*</t>
    <phoneticPr fontId="4" type="noConversion"/>
  </si>
  <si>
    <t>Rocky Hamilton</t>
  </si>
  <si>
    <t>Carl Mohler Jr</t>
  </si>
  <si>
    <t>Julie Dooling*</t>
    <phoneticPr fontId="4" type="noConversion"/>
  </si>
  <si>
    <t>Jon Jackson</t>
  </si>
  <si>
    <t>Ken Walsh*</t>
    <phoneticPr fontId="4" type="noConversion"/>
  </si>
  <si>
    <t>Tom Welch*</t>
    <phoneticPr fontId="4" type="noConversion"/>
  </si>
  <si>
    <t>Zooey Zephyr</t>
  </si>
  <si>
    <t>GOP</t>
    <phoneticPr fontId="4" type="noConversion"/>
  </si>
  <si>
    <t>Dem</t>
    <phoneticPr fontId="4" type="noConversion"/>
  </si>
  <si>
    <t>Lib</t>
    <phoneticPr fontId="4" type="noConversion"/>
  </si>
  <si>
    <t>Green</t>
    <phoneticPr fontId="4" type="noConversion"/>
  </si>
  <si>
    <t>Indy</t>
    <phoneticPr fontId="4" type="noConversion"/>
  </si>
  <si>
    <t>Total</t>
    <phoneticPr fontId="4" type="noConversion"/>
  </si>
  <si>
    <t>Votes</t>
    <phoneticPr fontId="4" type="noConversion"/>
  </si>
  <si>
    <t>Percent</t>
    <phoneticPr fontId="4" type="noConversion"/>
  </si>
  <si>
    <t>John Fitzpatrick</t>
  </si>
  <si>
    <t>Sara Novak*</t>
    <phoneticPr fontId="4" type="noConversion"/>
  </si>
  <si>
    <t>Gregory Lee Frazer*</t>
    <phoneticPr fontId="4" type="noConversion"/>
  </si>
  <si>
    <t>Keith Pigman</t>
  </si>
  <si>
    <t>Laura Smith</t>
  </si>
  <si>
    <t>Becky Beard*</t>
    <phoneticPr fontId="4" type="noConversion"/>
  </si>
  <si>
    <t>Jill Sark</t>
  </si>
  <si>
    <t>Melissa Romano</t>
  </si>
  <si>
    <t>Alden Tonkay</t>
  </si>
  <si>
    <t>Llew Jones*</t>
    <phoneticPr fontId="4" type="noConversion"/>
  </si>
  <si>
    <t>Russel Miner</t>
  </si>
  <si>
    <t>Fred Anderson*</t>
    <phoneticPr fontId="4" type="noConversion"/>
  </si>
  <si>
    <t>Samantha Rispens</t>
  </si>
  <si>
    <t>Ed Buttrey*</t>
    <phoneticPr fontId="4" type="noConversion"/>
  </si>
  <si>
    <t>Lela Graham</t>
  </si>
  <si>
    <t>KENNETH BOGNER*</t>
    <phoneticPr fontId="4" type="noConversion"/>
  </si>
  <si>
    <t>BARRY USHER</t>
  </si>
  <si>
    <t>DANIEL ZOLNIKOV</t>
  </si>
  <si>
    <t>TERRY DENNIS</t>
  </si>
  <si>
    <t>ELIJAH TIDSWELL</t>
  </si>
  <si>
    <t>KATHY KELKER</t>
  </si>
  <si>
    <t>DENNIS LENZ</t>
  </si>
  <si>
    <t>FORREST JAMES MANDEVILLE</t>
  </si>
  <si>
    <t>JOHN ESP*</t>
    <phoneticPr fontId="4" type="noConversion"/>
  </si>
  <si>
    <t>JAMIE L ISALY</t>
  </si>
  <si>
    <t>RANDY CHAMBERLIN</t>
  </si>
  <si>
    <t>PAT FLOWERS*</t>
    <phoneticPr fontId="4" type="noConversion"/>
  </si>
  <si>
    <t>ADAM DEWIS</t>
  </si>
  <si>
    <t>DENISE HAYMAN</t>
  </si>
  <si>
    <t>SHELLEY VANCE</t>
  </si>
  <si>
    <t>DAMION LYNN</t>
  </si>
  <si>
    <t>TERRY VERMEIRE</t>
  </si>
  <si>
    <t>JESSE JAMES MULLEN</t>
  </si>
  <si>
    <t>DAVE GALT</t>
  </si>
  <si>
    <t>JANET ELLIS*</t>
    <phoneticPr fontId="4" type="noConversion"/>
  </si>
  <si>
    <t>MATT OLSON</t>
  </si>
  <si>
    <t>MARY ANN DUNWELL</t>
  </si>
  <si>
    <t>JASON W ELLSWORTH*</t>
    <phoneticPr fontId="4" type="noConversion"/>
  </si>
  <si>
    <t>JOHN F SCHNEEBERGER</t>
  </si>
  <si>
    <t>JACOB VAN HORN</t>
  </si>
  <si>
    <t>SHANE A. MORIGEAU*</t>
    <phoneticPr fontId="4" type="noConversion"/>
  </si>
  <si>
    <t>BRAD TSCHIDA</t>
  </si>
  <si>
    <t>WILLIS CURDY</t>
  </si>
  <si>
    <t>NICK KNOWLES</t>
  </si>
  <si>
    <t>ANDREA OLSEN</t>
  </si>
  <si>
    <t>Jerry Schillinger*</t>
    <phoneticPr fontId="4" type="noConversion"/>
  </si>
  <si>
    <t>Greg Kmetz</t>
  </si>
  <si>
    <t>Steve Muggli</t>
  </si>
  <si>
    <t>H</t>
    <phoneticPr fontId="4" type="noConversion"/>
  </si>
  <si>
    <t>Gary Parry</t>
  </si>
  <si>
    <t>Greg Oblander</t>
  </si>
  <si>
    <t>Paul Green</t>
  </si>
  <si>
    <t>Rynalea Whiteman Pena*</t>
    <phoneticPr fontId="4" type="noConversion"/>
  </si>
  <si>
    <t>Virginia Mcdonald</t>
  </si>
  <si>
    <t>Sharon Stewart Peregoy*</t>
    <phoneticPr fontId="4" type="noConversion"/>
  </si>
  <si>
    <t>Kerri Seekins-Crowe</t>
  </si>
  <si>
    <t>Larry Brewster*</t>
    <phoneticPr fontId="4" type="noConversion"/>
  </si>
  <si>
    <t>Katie Zolnikov*</t>
    <phoneticPr fontId="4" type="noConversion"/>
  </si>
  <si>
    <t>Bill Mercer*</t>
    <phoneticPr fontId="4" type="noConversion"/>
  </si>
  <si>
    <t>Tim Warburton</t>
  </si>
  <si>
    <t>Thomas J Madigan</t>
  </si>
  <si>
    <t>Denise Baum</t>
  </si>
  <si>
    <t>Jodee Etchart</t>
  </si>
  <si>
    <t>Jennifer Merecki</t>
  </si>
  <si>
    <t>Jeff Wylie</t>
  </si>
  <si>
    <t>Emma Kerr-Carpenter*</t>
    <phoneticPr fontId="4" type="noConversion"/>
  </si>
  <si>
    <t>Michele Binkley*</t>
    <phoneticPr fontId="4" type="noConversion"/>
  </si>
  <si>
    <t>Rosan Stover</t>
  </si>
  <si>
    <t>David Bedey*</t>
    <phoneticPr fontId="4" type="noConversion"/>
  </si>
  <si>
    <t>Anne W Brown</t>
  </si>
  <si>
    <t>Ron Marshall*</t>
    <phoneticPr fontId="4" type="noConversion"/>
  </si>
  <si>
    <t>Will Lovett Moore</t>
  </si>
  <si>
    <t>Wayne Rusk</t>
  </si>
  <si>
    <t>Ko Moua</t>
  </si>
  <si>
    <t>Gary Wanberg</t>
  </si>
  <si>
    <t>Katie Sullivan*</t>
    <phoneticPr fontId="4" type="noConversion"/>
  </si>
  <si>
    <t>Alan Ault</t>
  </si>
  <si>
    <t>Marilyn Marler*</t>
    <phoneticPr fontId="4" type="noConversion"/>
  </si>
  <si>
    <t>Josiah Hinkle</t>
  </si>
  <si>
    <t>Gary Marbut</t>
  </si>
  <si>
    <t>Beth Wanberg</t>
  </si>
  <si>
    <t>Compiled by James Conner, flatheadmemo.com, 17 November 2022.
Data, scraped off the website of MT SecST on 15 (House) and 17 (Senate) November. Incumbancy markers (*) from MT SecST's listing of legislative candidates for 2022.
Legislators switching from one chamber to the other are not identified. Mary Caffero was the incumbent in House District 81. Incumbents include appointed incumbents.</t>
    <phoneticPr fontId="4" type="noConversion"/>
  </si>
  <si>
    <t>Mary Caferro</t>
    <phoneticPr fontId="4" type="noConversion"/>
  </si>
  <si>
    <t>Bob Leach</t>
  </si>
  <si>
    <t>Kim Abbott*</t>
    <phoneticPr fontId="4" type="noConversion"/>
  </si>
  <si>
    <t>Kaitlyn Ruch</t>
  </si>
  <si>
    <t>Jill Cohenour</t>
  </si>
  <si>
    <t>Daines 2020</t>
    <phoneticPr fontId="4" type="noConversion"/>
  </si>
  <si>
    <t>Bullock 2020</t>
    <phoneticPr fontId="4" type="noConversion"/>
  </si>
  <si>
    <t>Sen Total 2020</t>
    <phoneticPr fontId="4" type="noConversion"/>
  </si>
  <si>
    <t>Leg Total 2022</t>
    <phoneticPr fontId="4" type="noConversion"/>
  </si>
  <si>
    <t>Senate 2020</t>
    <phoneticPr fontId="4" type="noConversion"/>
  </si>
  <si>
    <t>House 2022</t>
    <phoneticPr fontId="4" type="noConversion"/>
  </si>
  <si>
    <t>Leg 2022</t>
    <phoneticPr fontId="4" type="noConversion"/>
  </si>
  <si>
    <t>Compiled by James Conner, flatheadmemo.com, 17 November 2022.
Data, scraped off the website of MT SecST on 15 (House) and 17 (Senate) November.
Incumbancy markers (*) from MT SecST's listing of legislative candidates for 2022.
Legislators switching from one chamber to the other are not identified. Mary Caffero was the incumbent in House District 81. Incumbents include appointed incumbents.</t>
    <phoneticPr fontId="4" type="noConversion"/>
  </si>
  <si>
    <t>Leg 2022 % Sen 2020</t>
    <phoneticPr fontId="4" type="noConversion"/>
  </si>
  <si>
    <t>Bullock %</t>
    <phoneticPr fontId="4" type="noConversion"/>
  </si>
  <si>
    <t>Daines %</t>
    <phoneticPr fontId="4" type="noConversion"/>
  </si>
  <si>
    <t>Terry Moore*</t>
    <phoneticPr fontId="4" type="noConversion"/>
  </si>
  <si>
    <t>Lee Deming</t>
  </si>
  <si>
    <t>Sue Vinton*</t>
    <phoneticPr fontId="4" type="noConversion"/>
  </si>
  <si>
    <t>Fiona B Nave*</t>
    <phoneticPr fontId="4" type="noConversion"/>
  </si>
  <si>
    <t>Thomas E Flanagan</t>
  </si>
  <si>
    <t>Brad Barker</t>
  </si>
  <si>
    <t>Judith P Gregory</t>
  </si>
  <si>
    <t>Marty Malone*</t>
    <phoneticPr fontId="4" type="noConversion"/>
  </si>
  <si>
    <t>Ruth Weissman</t>
  </si>
  <si>
    <t>Dan Skattum</t>
  </si>
  <si>
    <t>Laurie Bishop*</t>
    <phoneticPr fontId="4" type="noConversion"/>
  </si>
  <si>
    <t>Peter Bower</t>
  </si>
  <si>
    <t>Jim Hamilton*</t>
    <phoneticPr fontId="4" type="noConversion"/>
  </si>
  <si>
    <t>Steve Kelly</t>
  </si>
  <si>
    <t>Marc Greendorfer</t>
  </si>
  <si>
    <t>Ed Stafman*</t>
    <phoneticPr fontId="4" type="noConversion"/>
  </si>
  <si>
    <t>Catherine Purcell</t>
  </si>
  <si>
    <t>Alice Buckley*</t>
    <phoneticPr fontId="4" type="noConversion"/>
  </si>
  <si>
    <t>Jane Gillette*</t>
    <phoneticPr fontId="4" type="noConversion"/>
  </si>
  <si>
    <t>Alanah Griffith</t>
  </si>
  <si>
    <t>Doug Campbell</t>
  </si>
  <si>
    <t>James Cocco</t>
  </si>
  <si>
    <t>Tom France*</t>
    <phoneticPr fontId="4" type="noConversion"/>
  </si>
  <si>
    <t>Lauren Subith</t>
  </si>
  <si>
    <t>SJ Howell</t>
    <phoneticPr fontId="4" type="noConversion"/>
  </si>
  <si>
    <t>J.C. Windmueller</t>
  </si>
  <si>
    <t>Kathy Whitman*</t>
    <phoneticPr fontId="4" type="noConversion"/>
  </si>
  <si>
    <t>Jonathan Karlen</t>
  </si>
  <si>
    <t>Lyn Hellegaard</t>
  </si>
  <si>
    <t>Devin Jackson</t>
  </si>
  <si>
    <t>Sonia Shearer-Hiett</t>
  </si>
  <si>
    <t>Bob Carter</t>
  </si>
  <si>
    <t>Richard L Armerding</t>
  </si>
  <si>
    <t>Ryan Darling</t>
  </si>
  <si>
    <t>Mark Thane</t>
  </si>
  <si>
    <t>Sean Patrick Mccoy</t>
  </si>
</sst>
</file>

<file path=xl/styles.xml><?xml version="1.0" encoding="utf-8"?>
<styleSheet xmlns="http://schemas.openxmlformats.org/spreadsheetml/2006/main">
  <numFmts count="6">
    <numFmt numFmtId="164" formatCode="#,##0"/>
    <numFmt numFmtId="165" formatCode="#,##0.0"/>
    <numFmt numFmtId="167" formatCode="0.0"/>
    <numFmt numFmtId="168" formatCode="0"/>
    <numFmt numFmtId="169" formatCode="0"/>
    <numFmt numFmtId="170" formatCode="0.0"/>
  </numFmts>
  <fonts count="7">
    <font>
      <sz val="16"/>
      <name val="Calibri"/>
    </font>
    <font>
      <b/>
      <sz val="16"/>
      <name val="Calibri"/>
    </font>
    <font>
      <b/>
      <sz val="16"/>
      <name val="Calibri"/>
    </font>
    <font>
      <b/>
      <sz val="36"/>
      <name val="Calibri"/>
    </font>
    <font>
      <sz val="8"/>
      <name val="Calibri"/>
    </font>
    <font>
      <b/>
      <sz val="16"/>
      <color indexed="9"/>
      <name val="Calibri"/>
    </font>
    <font>
      <b/>
      <sz val="16"/>
      <color indexed="8"/>
      <name val="Calibri"/>
    </font>
  </fonts>
  <fills count="9">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indexed="57"/>
        <bgColor indexed="64"/>
      </patternFill>
    </fill>
    <fill>
      <patternFill patternType="solid">
        <fgColor indexed="61"/>
        <bgColor indexed="64"/>
      </patternFill>
    </fill>
    <fill>
      <patternFill patternType="solid">
        <fgColor indexed="4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1">
    <xf numFmtId="0" fontId="0" fillId="0" borderId="0"/>
  </cellStyleXfs>
  <cellXfs count="40">
    <xf numFmtId="0" fontId="0" fillId="0" borderId="0" xfId="0"/>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5" fillId="4" borderId="1" xfId="0" applyFont="1" applyFill="1" applyBorder="1" applyAlignment="1">
      <alignment horizontal="center" wrapText="1"/>
    </xf>
    <xf numFmtId="0" fontId="6" fillId="5" borderId="1" xfId="0" applyFont="1" applyFill="1" applyBorder="1" applyAlignment="1">
      <alignment horizontal="center" wrapText="1"/>
    </xf>
    <xf numFmtId="0" fontId="5" fillId="6" borderId="1" xfId="0" applyFont="1" applyFill="1" applyBorder="1" applyAlignment="1">
      <alignment horizontal="center" wrapText="1"/>
    </xf>
    <xf numFmtId="0" fontId="5" fillId="7" borderId="1" xfId="0" applyFont="1" applyFill="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xf numFmtId="1" fontId="0" fillId="0" borderId="1" xfId="0" applyNumberFormat="1" applyBorder="1"/>
    <xf numFmtId="1" fontId="0" fillId="0" borderId="1" xfId="0" applyNumberFormat="1" applyBorder="1" applyAlignment="1">
      <alignment horizontal="center"/>
    </xf>
    <xf numFmtId="0" fontId="0" fillId="0" borderId="1" xfId="0" applyBorder="1"/>
    <xf numFmtId="3" fontId="0" fillId="0" borderId="1" xfId="0" applyNumberFormat="1" applyBorder="1"/>
    <xf numFmtId="3" fontId="0" fillId="0" borderId="0" xfId="0" applyNumberFormat="1"/>
    <xf numFmtId="0" fontId="0" fillId="0" borderId="1" xfId="0" applyBorder="1" applyAlignment="1">
      <alignment horizontal="center"/>
    </xf>
    <xf numFmtId="3" fontId="0" fillId="0" borderId="0" xfId="0" applyNumberFormat="1" applyBorder="1"/>
    <xf numFmtId="0" fontId="0" fillId="0" borderId="0" xfId="0" applyBorder="1" applyAlignment="1">
      <alignment horizontal="center"/>
    </xf>
    <xf numFmtId="0" fontId="0" fillId="0" borderId="0" xfId="0" applyBorder="1"/>
    <xf numFmtId="1" fontId="0" fillId="0" borderId="0" xfId="0" applyNumberFormat="1" applyBorder="1"/>
    <xf numFmtId="2" fontId="0" fillId="0" borderId="0" xfId="0" applyNumberFormat="1"/>
    <xf numFmtId="0" fontId="0" fillId="0" borderId="0" xfId="0" applyAlignment="1">
      <alignment horizontal="left" vertical="top" wrapText="1"/>
    </xf>
    <xf numFmtId="164" fontId="0" fillId="0" borderId="0" xfId="0" applyNumberFormat="1"/>
    <xf numFmtId="164" fontId="0" fillId="0" borderId="1" xfId="0" applyNumberFormat="1" applyBorder="1" applyAlignment="1">
      <alignment horizontal="right"/>
    </xf>
    <xf numFmtId="3" fontId="0" fillId="0" borderId="1"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horizontal="center"/>
    </xf>
    <xf numFmtId="164" fontId="0" fillId="0" borderId="2" xfId="0" applyNumberFormat="1" applyFill="1" applyBorder="1" applyAlignment="1">
      <alignment horizontal="right"/>
    </xf>
    <xf numFmtId="165" fontId="0" fillId="0" borderId="0" xfId="0" applyNumberFormat="1"/>
    <xf numFmtId="165" fontId="0" fillId="0" borderId="0" xfId="0" applyNumberFormat="1"/>
    <xf numFmtId="0" fontId="3" fillId="0" borderId="0" xfId="0" applyFont="1" applyBorder="1" applyAlignment="1">
      <alignment horizontal="center"/>
    </xf>
    <xf numFmtId="0" fontId="0" fillId="0" borderId="0" xfId="0" applyAlignment="1">
      <alignment horizontal="left" vertical="top" wrapText="1"/>
    </xf>
    <xf numFmtId="0" fontId="0" fillId="0" borderId="0" xfId="0" applyAlignment="1"/>
    <xf numFmtId="0" fontId="1" fillId="0" borderId="0" xfId="0" applyFont="1"/>
    <xf numFmtId="3" fontId="1" fillId="0" borderId="0" xfId="0" applyNumberFormat="1" applyFont="1" applyBorder="1"/>
    <xf numFmtId="0" fontId="1" fillId="0" borderId="0" xfId="0" applyFont="1" applyBorder="1" applyAlignment="1">
      <alignment horizontal="center"/>
    </xf>
    <xf numFmtId="0" fontId="1" fillId="0" borderId="0" xfId="0" applyFont="1" applyBorder="1"/>
    <xf numFmtId="167" fontId="1" fillId="0" borderId="0" xfId="0" applyNumberFormat="1" applyFont="1" applyBorder="1"/>
    <xf numFmtId="0" fontId="1" fillId="8" borderId="0" xfId="0" applyFont="1" applyFill="1" applyAlignment="1">
      <alignment horizontal="center" vertical="top" wrapText="1"/>
    </xf>
    <xf numFmtId="0" fontId="1" fillId="8" borderId="0" xfId="0" applyFont="1" applyFill="1" applyAlignment="1">
      <alignment horizontal="center" vertical="top" wrapText="1"/>
    </xf>
    <xf numFmtId="0" fontId="1" fillId="8" borderId="0" xfId="0" applyFont="1" applyFill="1" applyAlignment="1">
      <alignment horizontal="center"/>
    </xf>
  </cellXfs>
  <cellStyles count="1">
    <cellStyle name="Normal" xfId="0" builtinId="0"/>
  </cellStyles>
  <dxfs count="3">
    <dxf>
      <font>
        <b/>
        <i val="0"/>
        <condense val="0"/>
        <extend val="0"/>
        <color indexed="9"/>
      </font>
      <fill>
        <patternFill>
          <bgColor indexed="48"/>
        </patternFill>
      </fill>
    </dxf>
    <dxf>
      <font>
        <b/>
        <i val="0"/>
        <condense val="0"/>
        <extend val="0"/>
        <color indexed="9"/>
      </font>
      <fill>
        <patternFill>
          <bgColor indexed="48"/>
        </patternFill>
      </fill>
    </dxf>
    <dxf>
      <font>
        <b/>
        <i val="0"/>
        <condense val="0"/>
        <extend val="0"/>
        <color indexed="9"/>
      </font>
      <fill>
        <patternFill>
          <bgColor indexed="48"/>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Y156"/>
  <sheetViews>
    <sheetView tabSelected="1" workbookViewId="0">
      <pane ySplit="5" topLeftCell="A6" activePane="bottomLeft" state="frozen"/>
      <selection pane="bottomLeft" activeCell="G3" sqref="G3"/>
    </sheetView>
  </sheetViews>
  <sheetFormatPr baseColWidth="10" defaultRowHeight="20"/>
  <cols>
    <col min="1" max="1" width="6" customWidth="1"/>
    <col min="2" max="2" width="7.33203125" customWidth="1"/>
    <col min="3" max="3" width="8.5546875" customWidth="1"/>
    <col min="4" max="4" width="23.6640625" customWidth="1"/>
    <col min="5" max="5" width="6.21875" customWidth="1"/>
    <col min="7" max="7" width="25.33203125" customWidth="1"/>
    <col min="8" max="8" width="6.109375" customWidth="1"/>
    <col min="9" max="10" width="8.88671875" customWidth="1"/>
    <col min="11" max="11" width="16" customWidth="1"/>
    <col min="12" max="12" width="7.21875" customWidth="1"/>
    <col min="15" max="15" width="14" customWidth="1"/>
    <col min="18" max="18" width="12.44140625" customWidth="1"/>
  </cols>
  <sheetData>
    <row r="2" spans="2:18">
      <c r="K2" s="13"/>
    </row>
    <row r="4" spans="2:18" ht="45">
      <c r="B4" s="29" t="s">
        <v>5</v>
      </c>
      <c r="C4" s="29"/>
      <c r="D4" s="29"/>
      <c r="E4" s="29"/>
      <c r="F4" s="29"/>
      <c r="G4" s="29"/>
      <c r="H4" s="29"/>
      <c r="I4" s="29"/>
      <c r="J4" s="29"/>
      <c r="K4" s="29"/>
      <c r="L4" s="29"/>
      <c r="M4" s="29"/>
      <c r="N4" s="29"/>
      <c r="O4" s="29"/>
      <c r="P4" s="29"/>
      <c r="Q4" s="29"/>
    </row>
    <row r="5" spans="2:18" s="8" customFormat="1" ht="60">
      <c r="B5" s="1" t="s">
        <v>114</v>
      </c>
      <c r="C5" s="1" t="s">
        <v>115</v>
      </c>
      <c r="D5" s="2" t="s">
        <v>116</v>
      </c>
      <c r="E5" s="2" t="s">
        <v>117</v>
      </c>
      <c r="F5" s="2" t="s">
        <v>118</v>
      </c>
      <c r="G5" s="3" t="s">
        <v>119</v>
      </c>
      <c r="H5" s="3" t="s">
        <v>117</v>
      </c>
      <c r="I5" s="3" t="s">
        <v>120</v>
      </c>
      <c r="J5" s="3" t="s">
        <v>121</v>
      </c>
      <c r="K5" s="4" t="s">
        <v>122</v>
      </c>
      <c r="L5" s="4" t="s">
        <v>123</v>
      </c>
      <c r="M5" s="5" t="s">
        <v>124</v>
      </c>
      <c r="N5" s="5" t="s">
        <v>125</v>
      </c>
      <c r="O5" s="6" t="s">
        <v>126</v>
      </c>
      <c r="P5" s="6" t="s">
        <v>127</v>
      </c>
      <c r="Q5" s="1" t="s">
        <v>128</v>
      </c>
      <c r="R5" s="7" t="s">
        <v>129</v>
      </c>
    </row>
    <row r="6" spans="2:18">
      <c r="B6" s="9">
        <v>1</v>
      </c>
      <c r="C6" s="10" t="s">
        <v>130</v>
      </c>
      <c r="D6" s="11" t="s">
        <v>131</v>
      </c>
      <c r="E6" s="11">
        <v>100</v>
      </c>
      <c r="F6" s="12">
        <v>3220</v>
      </c>
      <c r="G6" s="11"/>
      <c r="H6" s="11">
        <v>0</v>
      </c>
      <c r="I6" s="12"/>
      <c r="J6" s="12">
        <f>I6-F6</f>
        <v>-3220</v>
      </c>
      <c r="K6" s="11"/>
      <c r="L6" s="11"/>
      <c r="M6" s="11"/>
      <c r="N6" s="11"/>
      <c r="O6" s="11"/>
      <c r="P6" s="11"/>
      <c r="Q6" s="12">
        <f>F6+I6+L6+N6+P6</f>
        <v>3220</v>
      </c>
      <c r="R6" s="11"/>
    </row>
    <row r="7" spans="2:18">
      <c r="B7" s="9">
        <v>2</v>
      </c>
      <c r="C7" s="10" t="s">
        <v>130</v>
      </c>
      <c r="D7" s="11" t="s">
        <v>132</v>
      </c>
      <c r="E7" s="11">
        <v>100</v>
      </c>
      <c r="F7" s="12">
        <v>4365</v>
      </c>
      <c r="G7" s="11"/>
      <c r="H7" s="11">
        <v>0</v>
      </c>
      <c r="I7" s="12"/>
      <c r="J7" s="12">
        <f>I7-F7</f>
        <v>-4365</v>
      </c>
      <c r="K7" s="11"/>
      <c r="L7" s="11"/>
      <c r="M7" s="11"/>
      <c r="N7" s="11"/>
      <c r="O7" s="11"/>
      <c r="P7" s="11"/>
      <c r="Q7" s="12">
        <f>F7+I7+L7+N7+P7</f>
        <v>4365</v>
      </c>
      <c r="R7" s="11"/>
    </row>
    <row r="8" spans="2:18">
      <c r="B8" s="9">
        <v>3</v>
      </c>
      <c r="C8" s="10" t="s">
        <v>133</v>
      </c>
      <c r="D8" s="11" t="s">
        <v>68</v>
      </c>
      <c r="E8" s="11">
        <v>59</v>
      </c>
      <c r="F8" s="12">
        <v>2751</v>
      </c>
      <c r="G8" s="11" t="s">
        <v>69</v>
      </c>
      <c r="H8" s="11">
        <v>41</v>
      </c>
      <c r="I8" s="12">
        <v>1934</v>
      </c>
      <c r="J8" s="12">
        <f>I8-F8</f>
        <v>-817</v>
      </c>
      <c r="K8" s="12"/>
      <c r="L8" s="12"/>
      <c r="M8" s="12"/>
      <c r="N8" s="12"/>
      <c r="O8" s="12"/>
      <c r="P8" s="12"/>
      <c r="Q8" s="12">
        <f>F8+I8+L8+N8+P8</f>
        <v>4685</v>
      </c>
      <c r="R8" s="11"/>
    </row>
    <row r="9" spans="2:18">
      <c r="B9" s="9">
        <v>4</v>
      </c>
      <c r="C9" s="10" t="s">
        <v>130</v>
      </c>
      <c r="D9" s="11" t="s">
        <v>70</v>
      </c>
      <c r="E9" s="11">
        <v>76</v>
      </c>
      <c r="F9" s="12">
        <v>4222</v>
      </c>
      <c r="G9" s="11" t="s">
        <v>71</v>
      </c>
      <c r="H9" s="11">
        <v>24</v>
      </c>
      <c r="I9" s="12">
        <v>1342</v>
      </c>
      <c r="J9" s="12">
        <f>I9-F9</f>
        <v>-2880</v>
      </c>
      <c r="K9" s="12"/>
      <c r="L9" s="12"/>
      <c r="M9" s="12"/>
      <c r="N9" s="12"/>
      <c r="O9" s="12"/>
      <c r="P9" s="12"/>
      <c r="Q9" s="12">
        <f>F9+I9+L9+N9+P9</f>
        <v>5564</v>
      </c>
      <c r="R9" s="11"/>
    </row>
    <row r="10" spans="2:18">
      <c r="B10" s="9">
        <v>5</v>
      </c>
      <c r="C10" s="10" t="s">
        <v>130</v>
      </c>
      <c r="D10" s="11" t="s">
        <v>72</v>
      </c>
      <c r="E10" s="11">
        <v>39</v>
      </c>
      <c r="F10" s="12">
        <v>2310</v>
      </c>
      <c r="G10" s="11" t="s">
        <v>73</v>
      </c>
      <c r="H10" s="11">
        <v>61</v>
      </c>
      <c r="I10" s="12">
        <v>3673</v>
      </c>
      <c r="J10" s="12">
        <f>I10-F10</f>
        <v>1363</v>
      </c>
      <c r="K10" s="12"/>
      <c r="L10" s="12"/>
      <c r="M10" s="12"/>
      <c r="N10" s="12"/>
      <c r="O10" s="12"/>
      <c r="P10" s="12"/>
      <c r="Q10" s="12">
        <f>F10+I10+L10+N10+P10</f>
        <v>5983</v>
      </c>
      <c r="R10" s="11"/>
    </row>
    <row r="11" spans="2:18">
      <c r="B11" s="9">
        <v>6</v>
      </c>
      <c r="C11" s="10" t="s">
        <v>130</v>
      </c>
      <c r="D11" s="11" t="s">
        <v>74</v>
      </c>
      <c r="E11" s="11">
        <v>100</v>
      </c>
      <c r="F11" s="12">
        <v>4703</v>
      </c>
      <c r="G11" s="11"/>
      <c r="H11" s="11">
        <v>0</v>
      </c>
      <c r="I11" s="12"/>
      <c r="J11" s="12">
        <f>I11-F11</f>
        <v>-4703</v>
      </c>
      <c r="K11" s="11"/>
      <c r="L11" s="11"/>
      <c r="M11" s="11"/>
      <c r="N11" s="11"/>
      <c r="O11" s="11"/>
      <c r="P11" s="11"/>
      <c r="Q11" s="12">
        <f>F11+I11+L11+N11+P11</f>
        <v>4703</v>
      </c>
      <c r="R11" s="11"/>
    </row>
    <row r="12" spans="2:18">
      <c r="B12" s="9">
        <v>7</v>
      </c>
      <c r="C12" s="10" t="s">
        <v>75</v>
      </c>
      <c r="D12" s="11" t="s">
        <v>76</v>
      </c>
      <c r="E12" s="11">
        <v>63</v>
      </c>
      <c r="F12" s="12">
        <v>2180</v>
      </c>
      <c r="G12" s="11" t="s">
        <v>77</v>
      </c>
      <c r="H12" s="11">
        <v>37</v>
      </c>
      <c r="I12" s="12">
        <v>1280</v>
      </c>
      <c r="J12" s="12">
        <f>I12-F12</f>
        <v>-900</v>
      </c>
      <c r="K12" s="12"/>
      <c r="L12" s="12"/>
      <c r="M12" s="12"/>
      <c r="N12" s="12"/>
      <c r="O12" s="12"/>
      <c r="P12" s="12"/>
      <c r="Q12" s="12">
        <f>F12+I12+L12+N12+P12</f>
        <v>3460</v>
      </c>
      <c r="R12" s="11"/>
    </row>
    <row r="13" spans="2:18">
      <c r="B13" s="9">
        <v>8</v>
      </c>
      <c r="C13" s="10" t="s">
        <v>75</v>
      </c>
      <c r="D13" s="11" t="s">
        <v>78</v>
      </c>
      <c r="E13" s="11">
        <v>73</v>
      </c>
      <c r="F13" s="12">
        <v>3285</v>
      </c>
      <c r="G13" s="11"/>
      <c r="H13" s="11">
        <v>0</v>
      </c>
      <c r="I13" s="12"/>
      <c r="J13" s="12">
        <f>I13-F13</f>
        <v>-3285</v>
      </c>
      <c r="K13" s="11" t="s">
        <v>79</v>
      </c>
      <c r="L13" s="12">
        <v>1237</v>
      </c>
      <c r="M13" s="12"/>
      <c r="N13" s="12"/>
      <c r="O13" s="12"/>
      <c r="P13" s="12"/>
      <c r="Q13" s="12">
        <f>F13+I13+L13+N13+P13</f>
        <v>4522</v>
      </c>
      <c r="R13" s="11"/>
    </row>
    <row r="14" spans="2:18">
      <c r="B14" s="9">
        <v>9</v>
      </c>
      <c r="C14" s="10" t="s">
        <v>80</v>
      </c>
      <c r="D14" s="11" t="s">
        <v>81</v>
      </c>
      <c r="E14" s="11">
        <v>100</v>
      </c>
      <c r="F14" s="12">
        <v>3146</v>
      </c>
      <c r="G14" s="11"/>
      <c r="H14" s="11">
        <v>0</v>
      </c>
      <c r="I14" s="12"/>
      <c r="J14" s="12">
        <f>I14-F14</f>
        <v>-3146</v>
      </c>
      <c r="K14" s="11"/>
      <c r="L14" s="11"/>
      <c r="M14" s="11"/>
      <c r="N14" s="11"/>
      <c r="O14" s="11"/>
      <c r="P14" s="11"/>
      <c r="Q14" s="12">
        <f>F14+I14+L14+N14+P14</f>
        <v>3146</v>
      </c>
      <c r="R14" s="11"/>
    </row>
    <row r="15" spans="2:18">
      <c r="B15" s="9">
        <v>10</v>
      </c>
      <c r="C15" s="10" t="s">
        <v>80</v>
      </c>
      <c r="D15" s="11" t="s">
        <v>82</v>
      </c>
      <c r="E15" s="11">
        <v>100</v>
      </c>
      <c r="F15" s="12">
        <v>4942</v>
      </c>
      <c r="G15" s="11"/>
      <c r="H15" s="11">
        <v>0</v>
      </c>
      <c r="I15" s="12"/>
      <c r="J15" s="12">
        <f>I15-F15</f>
        <v>-4942</v>
      </c>
      <c r="K15" s="11"/>
      <c r="L15" s="11"/>
      <c r="M15" s="11"/>
      <c r="N15" s="11"/>
      <c r="O15" s="11"/>
      <c r="P15" s="11"/>
      <c r="Q15" s="12">
        <f>F15+I15+L15+N15+P15</f>
        <v>4942</v>
      </c>
      <c r="R15" s="11"/>
    </row>
    <row r="16" spans="2:18">
      <c r="B16" s="9">
        <v>11</v>
      </c>
      <c r="C16" s="10" t="s">
        <v>130</v>
      </c>
      <c r="D16" s="11" t="s">
        <v>83</v>
      </c>
      <c r="E16" s="11">
        <v>100</v>
      </c>
      <c r="F16" s="12">
        <v>4301</v>
      </c>
      <c r="G16" s="11"/>
      <c r="H16" s="11">
        <v>0</v>
      </c>
      <c r="I16" s="12"/>
      <c r="J16" s="12">
        <f>I16-F16</f>
        <v>-4301</v>
      </c>
      <c r="K16" s="11"/>
      <c r="L16" s="11"/>
      <c r="M16" s="11"/>
      <c r="N16" s="11"/>
      <c r="O16" s="11"/>
      <c r="P16" s="11"/>
      <c r="Q16" s="12">
        <f>F16+I16+L16+N16+P16</f>
        <v>4301</v>
      </c>
      <c r="R16" s="11"/>
    </row>
    <row r="17" spans="2:21">
      <c r="B17" s="9">
        <v>12</v>
      </c>
      <c r="C17" s="10" t="s">
        <v>130</v>
      </c>
      <c r="D17" s="11" t="s">
        <v>14</v>
      </c>
      <c r="E17" s="11">
        <v>62</v>
      </c>
      <c r="F17" s="12">
        <v>3346</v>
      </c>
      <c r="G17" s="11" t="s">
        <v>15</v>
      </c>
      <c r="H17" s="11">
        <v>38</v>
      </c>
      <c r="I17" s="12">
        <v>2068</v>
      </c>
      <c r="J17" s="12">
        <f>I17-F17</f>
        <v>-1278</v>
      </c>
      <c r="K17" s="12"/>
      <c r="L17" s="12"/>
      <c r="M17" s="12"/>
      <c r="N17" s="12"/>
      <c r="O17" s="12"/>
      <c r="P17" s="12"/>
      <c r="Q17" s="12">
        <f>F17+I17+L17+N17+P17</f>
        <v>5414</v>
      </c>
      <c r="R17" s="11"/>
    </row>
    <row r="18" spans="2:21">
      <c r="B18" s="9">
        <v>13</v>
      </c>
      <c r="C18" s="10" t="s">
        <v>130</v>
      </c>
      <c r="D18" s="11" t="s">
        <v>16</v>
      </c>
      <c r="E18" s="11">
        <v>77</v>
      </c>
      <c r="F18" s="12">
        <v>4602</v>
      </c>
      <c r="G18" s="11" t="s">
        <v>17</v>
      </c>
      <c r="H18" s="11">
        <v>23</v>
      </c>
      <c r="I18" s="12">
        <v>1338</v>
      </c>
      <c r="J18" s="12">
        <f>I18-F18</f>
        <v>-3264</v>
      </c>
      <c r="K18" s="12"/>
      <c r="L18" s="12"/>
      <c r="M18" s="12"/>
      <c r="N18" s="12"/>
      <c r="O18" s="12"/>
      <c r="P18" s="12"/>
      <c r="Q18" s="12">
        <f>F18+I18+L18+N18+P18</f>
        <v>5940</v>
      </c>
      <c r="R18" s="11"/>
    </row>
    <row r="19" spans="2:21">
      <c r="B19" s="9">
        <v>14</v>
      </c>
      <c r="C19" s="10" t="s">
        <v>18</v>
      </c>
      <c r="D19" s="11" t="s">
        <v>19</v>
      </c>
      <c r="E19" s="11">
        <v>100</v>
      </c>
      <c r="F19" s="12">
        <v>4230</v>
      </c>
      <c r="G19" s="11"/>
      <c r="H19" s="11">
        <v>0</v>
      </c>
      <c r="I19" s="12"/>
      <c r="J19" s="12">
        <f>I19-F19</f>
        <v>-4230</v>
      </c>
      <c r="K19" s="11"/>
      <c r="L19" s="11"/>
      <c r="M19" s="11"/>
      <c r="N19" s="11"/>
      <c r="O19" s="11"/>
      <c r="P19" s="11"/>
      <c r="Q19" s="12">
        <f>F19+I19+L19+N19+P19</f>
        <v>4230</v>
      </c>
      <c r="R19" s="11"/>
    </row>
    <row r="20" spans="2:21">
      <c r="B20" s="9">
        <v>15</v>
      </c>
      <c r="C20" s="10" t="s">
        <v>20</v>
      </c>
      <c r="D20" s="11" t="s">
        <v>21</v>
      </c>
      <c r="E20" s="11">
        <v>49</v>
      </c>
      <c r="F20" s="12">
        <v>1277</v>
      </c>
      <c r="G20" s="11" t="s">
        <v>22</v>
      </c>
      <c r="H20" s="11">
        <v>51</v>
      </c>
      <c r="I20" s="12">
        <v>1303</v>
      </c>
      <c r="J20" s="12">
        <f>I20-F20</f>
        <v>26</v>
      </c>
      <c r="K20" s="12"/>
      <c r="L20" s="12"/>
      <c r="M20" s="12"/>
      <c r="N20" s="12"/>
      <c r="O20" s="12"/>
      <c r="P20" s="12"/>
      <c r="Q20" s="12">
        <f>F20+I20+L20+N20+P20</f>
        <v>2580</v>
      </c>
      <c r="R20" s="11"/>
    </row>
    <row r="21" spans="2:21">
      <c r="B21" s="9">
        <v>16</v>
      </c>
      <c r="C21" s="10" t="s">
        <v>20</v>
      </c>
      <c r="D21" s="11"/>
      <c r="E21" s="11">
        <v>0</v>
      </c>
      <c r="F21" s="12"/>
      <c r="G21" s="11" t="s">
        <v>23</v>
      </c>
      <c r="H21" s="11">
        <v>100</v>
      </c>
      <c r="I21" s="12">
        <v>1605</v>
      </c>
      <c r="J21" s="12">
        <f>I21-F21</f>
        <v>1605</v>
      </c>
      <c r="K21" s="11"/>
      <c r="L21" s="11"/>
      <c r="M21" s="11"/>
      <c r="N21" s="11"/>
      <c r="O21" s="11"/>
      <c r="P21" s="11"/>
      <c r="Q21" s="12">
        <f>F21+I21+L21+N21+P21</f>
        <v>1605</v>
      </c>
      <c r="R21" s="11"/>
    </row>
    <row r="22" spans="2:21">
      <c r="B22" s="9">
        <v>17</v>
      </c>
      <c r="C22" s="10" t="s">
        <v>20</v>
      </c>
      <c r="D22" s="11" t="s">
        <v>24</v>
      </c>
      <c r="E22" s="11">
        <v>77</v>
      </c>
      <c r="F22" s="12">
        <v>3499</v>
      </c>
      <c r="G22" s="11" t="s">
        <v>25</v>
      </c>
      <c r="H22" s="11">
        <v>23</v>
      </c>
      <c r="I22" s="12">
        <v>1049</v>
      </c>
      <c r="J22" s="12">
        <f>I22-F22</f>
        <v>-2450</v>
      </c>
      <c r="K22" s="12"/>
      <c r="L22" s="12"/>
      <c r="M22" s="12"/>
      <c r="N22" s="12"/>
      <c r="O22" s="12"/>
      <c r="P22" s="12"/>
      <c r="Q22" s="12">
        <f>F22+I22+L22+N22+P22</f>
        <v>4548</v>
      </c>
      <c r="R22" s="11"/>
    </row>
    <row r="23" spans="2:21">
      <c r="B23" s="9">
        <v>18</v>
      </c>
      <c r="C23" s="10" t="s">
        <v>20</v>
      </c>
      <c r="D23" s="11" t="s">
        <v>165</v>
      </c>
      <c r="E23" s="11">
        <v>100</v>
      </c>
      <c r="F23" s="12">
        <v>2802</v>
      </c>
      <c r="G23" s="11"/>
      <c r="H23" s="11">
        <v>0</v>
      </c>
      <c r="I23" s="12"/>
      <c r="J23" s="12">
        <f>I23-F23</f>
        <v>-2802</v>
      </c>
      <c r="K23" s="11"/>
      <c r="L23" s="11"/>
      <c r="M23" s="11"/>
      <c r="N23" s="11"/>
      <c r="O23" s="11"/>
      <c r="P23" s="11"/>
      <c r="Q23" s="12">
        <f>F23+I23+L23+N23+P23</f>
        <v>2802</v>
      </c>
      <c r="R23" s="11"/>
    </row>
    <row r="24" spans="2:21">
      <c r="B24" s="9">
        <v>19</v>
      </c>
      <c r="C24" s="10" t="s">
        <v>20</v>
      </c>
      <c r="D24" s="11" t="s">
        <v>166</v>
      </c>
      <c r="E24" s="11">
        <v>100</v>
      </c>
      <c r="F24" s="12">
        <v>3399</v>
      </c>
      <c r="G24" s="11"/>
      <c r="H24" s="11">
        <v>0</v>
      </c>
      <c r="I24" s="12"/>
      <c r="J24" s="12">
        <f>I24-F24</f>
        <v>-3399</v>
      </c>
      <c r="K24" s="11"/>
      <c r="L24" s="11"/>
      <c r="M24" s="11"/>
      <c r="N24" s="11"/>
      <c r="O24" s="11"/>
      <c r="P24" s="11"/>
      <c r="Q24" s="12">
        <f>F24+I24+L24+N24+P24</f>
        <v>3399</v>
      </c>
      <c r="R24" s="11"/>
    </row>
    <row r="25" spans="2:21">
      <c r="B25" s="9">
        <v>20</v>
      </c>
      <c r="C25" s="10" t="s">
        <v>20</v>
      </c>
      <c r="D25" s="11" t="s">
        <v>167</v>
      </c>
      <c r="E25" s="11">
        <v>70</v>
      </c>
      <c r="F25" s="12">
        <v>3538</v>
      </c>
      <c r="G25" s="11" t="s">
        <v>168</v>
      </c>
      <c r="H25" s="11">
        <v>30</v>
      </c>
      <c r="I25" s="12">
        <v>1515</v>
      </c>
      <c r="J25" s="12">
        <f>I25-F25</f>
        <v>-2023</v>
      </c>
      <c r="K25" s="12"/>
      <c r="L25" s="12"/>
      <c r="M25" s="12"/>
      <c r="N25" s="12"/>
      <c r="O25" s="12"/>
      <c r="P25" s="12"/>
      <c r="Q25" s="12">
        <f>F25+I25+L25+N25+P25</f>
        <v>5053</v>
      </c>
      <c r="R25" s="11"/>
    </row>
    <row r="26" spans="2:21">
      <c r="B26" s="9">
        <v>21</v>
      </c>
      <c r="C26" s="10" t="s">
        <v>20</v>
      </c>
      <c r="D26" s="11" t="s">
        <v>169</v>
      </c>
      <c r="E26" s="11">
        <v>66</v>
      </c>
      <c r="F26" s="12">
        <v>2479</v>
      </c>
      <c r="G26" s="11" t="s">
        <v>170</v>
      </c>
      <c r="H26" s="11">
        <v>34</v>
      </c>
      <c r="I26" s="12">
        <v>1301</v>
      </c>
      <c r="J26" s="12">
        <f>I26-F26</f>
        <v>-1178</v>
      </c>
      <c r="K26" s="12"/>
      <c r="L26" s="12"/>
      <c r="M26" s="12"/>
      <c r="N26" s="12"/>
      <c r="O26" s="12"/>
      <c r="P26" s="12"/>
      <c r="Q26" s="12">
        <f>F26+I26+L26+N26+P26</f>
        <v>3780</v>
      </c>
      <c r="R26" s="11"/>
    </row>
    <row r="27" spans="2:21">
      <c r="B27" s="9">
        <v>22</v>
      </c>
      <c r="C27" s="10" t="s">
        <v>20</v>
      </c>
      <c r="D27" s="11" t="s">
        <v>26</v>
      </c>
      <c r="E27" s="11">
        <v>56</v>
      </c>
      <c r="F27" s="12">
        <v>1787</v>
      </c>
      <c r="G27" s="11" t="s">
        <v>27</v>
      </c>
      <c r="H27" s="11">
        <v>37</v>
      </c>
      <c r="I27" s="12">
        <v>1190</v>
      </c>
      <c r="J27" s="12">
        <f>I27-F27</f>
        <v>-597</v>
      </c>
      <c r="K27" s="11" t="s">
        <v>28</v>
      </c>
      <c r="L27" s="12">
        <v>207</v>
      </c>
      <c r="M27" s="12"/>
      <c r="N27" s="12"/>
      <c r="O27" s="12"/>
      <c r="P27" s="12"/>
      <c r="Q27" s="12">
        <f>F27+I27+L27+N27+P27</f>
        <v>3184</v>
      </c>
      <c r="R27" s="11"/>
      <c r="U27" s="13"/>
    </row>
    <row r="28" spans="2:21">
      <c r="B28" s="9">
        <v>23</v>
      </c>
      <c r="C28" s="10" t="s">
        <v>20</v>
      </c>
      <c r="D28" s="11" t="s">
        <v>29</v>
      </c>
      <c r="E28" s="11">
        <v>55</v>
      </c>
      <c r="F28" s="12">
        <v>1572</v>
      </c>
      <c r="G28" s="11" t="s">
        <v>30</v>
      </c>
      <c r="H28" s="11">
        <v>45</v>
      </c>
      <c r="I28" s="12">
        <v>1306</v>
      </c>
      <c r="J28" s="12">
        <f>I28-F28</f>
        <v>-266</v>
      </c>
      <c r="K28" s="12"/>
      <c r="L28" s="12"/>
      <c r="M28" s="12"/>
      <c r="N28" s="12"/>
      <c r="O28" s="12"/>
      <c r="P28" s="12"/>
      <c r="Q28" s="12">
        <f>F28+I28+L28+N28+P28</f>
        <v>2878</v>
      </c>
      <c r="R28" s="11"/>
    </row>
    <row r="29" spans="2:21">
      <c r="B29" s="9">
        <v>24</v>
      </c>
      <c r="C29" s="10" t="s">
        <v>20</v>
      </c>
      <c r="D29" s="11" t="s">
        <v>31</v>
      </c>
      <c r="E29" s="11">
        <v>53</v>
      </c>
      <c r="F29" s="12">
        <v>1677</v>
      </c>
      <c r="G29" s="11" t="s">
        <v>32</v>
      </c>
      <c r="H29" s="11">
        <v>47</v>
      </c>
      <c r="I29" s="12">
        <v>1488</v>
      </c>
      <c r="J29" s="12">
        <f>I29-F29</f>
        <v>-189</v>
      </c>
      <c r="K29" s="12"/>
      <c r="L29" s="12"/>
      <c r="M29" s="12"/>
      <c r="N29" s="12"/>
      <c r="O29" s="12"/>
      <c r="P29" s="12"/>
      <c r="Q29" s="12">
        <f>F29+I29+L29+N29+P29</f>
        <v>3165</v>
      </c>
      <c r="R29" s="11"/>
    </row>
    <row r="30" spans="2:21">
      <c r="B30" s="9">
        <v>25</v>
      </c>
      <c r="C30" s="10" t="s">
        <v>20</v>
      </c>
      <c r="D30" s="11" t="s">
        <v>33</v>
      </c>
      <c r="E30" s="11">
        <v>51</v>
      </c>
      <c r="F30" s="12">
        <v>1566</v>
      </c>
      <c r="G30" s="11" t="s">
        <v>34</v>
      </c>
      <c r="H30" s="11">
        <v>49</v>
      </c>
      <c r="I30" s="12">
        <v>1512</v>
      </c>
      <c r="J30" s="12">
        <f>I30-F30</f>
        <v>-54</v>
      </c>
      <c r="K30" s="12"/>
      <c r="L30" s="12"/>
      <c r="M30" s="12"/>
      <c r="N30" s="12"/>
      <c r="O30" s="12"/>
      <c r="P30" s="12"/>
      <c r="Q30" s="12">
        <f>F30+I30+L30+N30+P30</f>
        <v>3078</v>
      </c>
      <c r="R30" s="11"/>
    </row>
    <row r="31" spans="2:21">
      <c r="B31" s="9">
        <v>26</v>
      </c>
      <c r="C31" s="10" t="s">
        <v>20</v>
      </c>
      <c r="D31" s="11" t="s">
        <v>35</v>
      </c>
      <c r="E31" s="11">
        <v>58</v>
      </c>
      <c r="F31" s="12">
        <v>1206</v>
      </c>
      <c r="G31" s="11" t="s">
        <v>36</v>
      </c>
      <c r="H31" s="11">
        <v>42</v>
      </c>
      <c r="I31" s="12">
        <v>890</v>
      </c>
      <c r="J31" s="12">
        <f>I31-F31</f>
        <v>-316</v>
      </c>
      <c r="K31" s="11"/>
      <c r="L31" s="11"/>
      <c r="M31" s="11"/>
      <c r="N31" s="11"/>
      <c r="O31" s="11"/>
      <c r="P31" s="11"/>
      <c r="Q31" s="12">
        <f>F31+I31+L31+N31+P31</f>
        <v>2096</v>
      </c>
      <c r="R31" s="11"/>
    </row>
    <row r="32" spans="2:21">
      <c r="B32" s="9">
        <v>27</v>
      </c>
      <c r="C32" s="10" t="s">
        <v>20</v>
      </c>
      <c r="D32" s="11" t="s">
        <v>37</v>
      </c>
      <c r="E32" s="11">
        <v>100</v>
      </c>
      <c r="F32" s="12">
        <v>3851</v>
      </c>
      <c r="G32" s="11"/>
      <c r="H32" s="11">
        <v>0</v>
      </c>
      <c r="I32" s="12"/>
      <c r="J32" s="12">
        <f>I32-F32</f>
        <v>-3851</v>
      </c>
      <c r="K32" s="11"/>
      <c r="L32" s="11"/>
      <c r="M32" s="11"/>
      <c r="N32" s="11"/>
      <c r="O32" s="11"/>
      <c r="P32" s="11"/>
      <c r="Q32" s="12">
        <f>F32+I32+L32+N32+P32</f>
        <v>3851</v>
      </c>
      <c r="R32" s="11"/>
    </row>
    <row r="33" spans="2:18">
      <c r="B33" s="9">
        <v>28</v>
      </c>
      <c r="C33" s="10" t="s">
        <v>20</v>
      </c>
      <c r="D33" s="11" t="s">
        <v>38</v>
      </c>
      <c r="E33" s="11">
        <v>45</v>
      </c>
      <c r="F33" s="12">
        <v>1495</v>
      </c>
      <c r="G33" s="11" t="s">
        <v>39</v>
      </c>
      <c r="H33" s="11">
        <v>55</v>
      </c>
      <c r="I33" s="12">
        <v>1793</v>
      </c>
      <c r="J33" s="12">
        <f>I33-F33</f>
        <v>298</v>
      </c>
      <c r="K33" s="12"/>
      <c r="L33" s="12"/>
      <c r="M33" s="12"/>
      <c r="N33" s="12"/>
      <c r="O33" s="12"/>
      <c r="P33" s="12"/>
      <c r="Q33" s="12">
        <f>F33+I33+L33+N33+P33</f>
        <v>3288</v>
      </c>
      <c r="R33" s="11"/>
    </row>
    <row r="34" spans="2:18">
      <c r="B34" s="9">
        <v>29</v>
      </c>
      <c r="C34" s="10" t="s">
        <v>20</v>
      </c>
      <c r="D34" s="11" t="s">
        <v>40</v>
      </c>
      <c r="E34" s="11">
        <v>100</v>
      </c>
      <c r="F34" s="12">
        <v>3795</v>
      </c>
      <c r="G34" s="11"/>
      <c r="H34" s="11">
        <v>0</v>
      </c>
      <c r="I34" s="12"/>
      <c r="J34" s="12">
        <f>I34-F34</f>
        <v>-3795</v>
      </c>
      <c r="K34" s="11"/>
      <c r="L34" s="11"/>
      <c r="M34" s="11"/>
      <c r="N34" s="11"/>
      <c r="O34" s="11"/>
      <c r="P34" s="11"/>
      <c r="Q34" s="12">
        <f>F34+I34+L34+N34+P34</f>
        <v>3795</v>
      </c>
      <c r="R34" s="11"/>
    </row>
    <row r="35" spans="2:18">
      <c r="B35" s="9">
        <v>30</v>
      </c>
      <c r="C35" s="10" t="s">
        <v>20</v>
      </c>
      <c r="D35" s="11" t="s">
        <v>41</v>
      </c>
      <c r="E35" s="11">
        <v>81</v>
      </c>
      <c r="F35" s="12">
        <v>3814</v>
      </c>
      <c r="G35" s="11" t="s">
        <v>42</v>
      </c>
      <c r="H35" s="11">
        <v>19</v>
      </c>
      <c r="I35" s="12">
        <v>909</v>
      </c>
      <c r="J35" s="12">
        <f>I35-F35</f>
        <v>-2905</v>
      </c>
      <c r="K35" s="11"/>
      <c r="L35" s="11"/>
      <c r="M35" s="11"/>
      <c r="N35" s="11"/>
      <c r="O35" s="11"/>
      <c r="P35" s="11"/>
      <c r="Q35" s="12">
        <f>F35+I35+L35+N35+P35</f>
        <v>4723</v>
      </c>
      <c r="R35" s="11"/>
    </row>
    <row r="36" spans="2:18">
      <c r="B36" s="9">
        <v>31</v>
      </c>
      <c r="C36" s="10" t="s">
        <v>20</v>
      </c>
      <c r="D36" s="11" t="s">
        <v>43</v>
      </c>
      <c r="E36" s="11">
        <v>46</v>
      </c>
      <c r="F36" s="12">
        <v>1091</v>
      </c>
      <c r="G36" s="11" t="s">
        <v>44</v>
      </c>
      <c r="H36" s="11">
        <v>54</v>
      </c>
      <c r="I36" s="12">
        <v>1280</v>
      </c>
      <c r="J36" s="12">
        <f>I36-F36</f>
        <v>189</v>
      </c>
      <c r="K36" s="12"/>
      <c r="L36" s="12"/>
      <c r="M36" s="12"/>
      <c r="N36" s="12"/>
      <c r="O36" s="12"/>
      <c r="P36" s="12"/>
      <c r="Q36" s="12">
        <f>F36+I36+L36+N36+P36</f>
        <v>2371</v>
      </c>
      <c r="R36" s="11"/>
    </row>
    <row r="37" spans="2:18">
      <c r="B37" s="9">
        <v>32</v>
      </c>
      <c r="C37" s="10" t="s">
        <v>20</v>
      </c>
      <c r="D37" s="11"/>
      <c r="E37" s="11">
        <v>0</v>
      </c>
      <c r="F37" s="12"/>
      <c r="G37" s="11" t="s">
        <v>45</v>
      </c>
      <c r="H37" s="11">
        <v>100</v>
      </c>
      <c r="I37" s="12">
        <v>1326</v>
      </c>
      <c r="J37" s="12">
        <f>I37-F37</f>
        <v>1326</v>
      </c>
      <c r="K37" s="11"/>
      <c r="L37" s="11"/>
      <c r="M37" s="11"/>
      <c r="N37" s="11"/>
      <c r="O37" s="11"/>
      <c r="P37" s="11"/>
      <c r="Q37" s="12">
        <f>F37+I37+L37+N37+P37</f>
        <v>1326</v>
      </c>
      <c r="R37" s="11"/>
    </row>
    <row r="38" spans="2:18">
      <c r="B38" s="9">
        <v>33</v>
      </c>
      <c r="C38" s="10" t="s">
        <v>20</v>
      </c>
      <c r="D38" s="11" t="s">
        <v>46</v>
      </c>
      <c r="E38" s="11">
        <v>77</v>
      </c>
      <c r="F38" s="12">
        <v>2915</v>
      </c>
      <c r="G38" s="11" t="s">
        <v>47</v>
      </c>
      <c r="H38" s="11">
        <v>23</v>
      </c>
      <c r="I38" s="12">
        <v>876</v>
      </c>
      <c r="J38" s="12">
        <f>I38-F38</f>
        <v>-2039</v>
      </c>
      <c r="K38" s="11"/>
      <c r="L38" s="11"/>
      <c r="M38" s="11"/>
      <c r="N38" s="11"/>
      <c r="O38" s="11"/>
      <c r="P38" s="11"/>
      <c r="Q38" s="12">
        <f>F38+I38+L38+N38+P38</f>
        <v>3791</v>
      </c>
      <c r="R38" s="11"/>
    </row>
    <row r="39" spans="2:18">
      <c r="B39" s="9">
        <v>34</v>
      </c>
      <c r="C39" s="10" t="s">
        <v>20</v>
      </c>
      <c r="D39" s="11" t="s">
        <v>48</v>
      </c>
      <c r="E39" s="11">
        <v>100</v>
      </c>
      <c r="F39" s="12">
        <v>3590</v>
      </c>
      <c r="G39" s="11"/>
      <c r="H39" s="11">
        <v>0</v>
      </c>
      <c r="I39" s="12"/>
      <c r="J39" s="12">
        <f>I39-F39</f>
        <v>-3590</v>
      </c>
      <c r="K39" s="11"/>
      <c r="L39" s="11"/>
      <c r="M39" s="11"/>
      <c r="N39" s="11"/>
      <c r="O39" s="11"/>
      <c r="P39" s="11"/>
      <c r="Q39" s="12">
        <f>F39+I39+L39+N39+P39</f>
        <v>3590</v>
      </c>
      <c r="R39" s="11"/>
    </row>
    <row r="40" spans="2:18">
      <c r="B40" s="9">
        <v>35</v>
      </c>
      <c r="C40" s="10" t="s">
        <v>20</v>
      </c>
      <c r="D40" s="11" t="s">
        <v>49</v>
      </c>
      <c r="E40" s="11">
        <v>100</v>
      </c>
      <c r="F40" s="12">
        <v>3160</v>
      </c>
      <c r="G40" s="11"/>
      <c r="H40" s="11">
        <v>0</v>
      </c>
      <c r="I40" s="12"/>
      <c r="J40" s="12">
        <f>I40-F40</f>
        <v>-3160</v>
      </c>
      <c r="K40" s="11"/>
      <c r="L40" s="11"/>
      <c r="M40" s="11"/>
      <c r="N40" s="11"/>
      <c r="O40" s="11"/>
      <c r="P40" s="11"/>
      <c r="Q40" s="12">
        <f>F40+I40+L40+N40+P40</f>
        <v>3160</v>
      </c>
      <c r="R40" s="11"/>
    </row>
    <row r="41" spans="2:18">
      <c r="B41" s="9">
        <v>36</v>
      </c>
      <c r="C41" s="10" t="s">
        <v>130</v>
      </c>
      <c r="D41" s="11" t="s">
        <v>50</v>
      </c>
      <c r="E41" s="11">
        <v>100</v>
      </c>
      <c r="F41" s="12">
        <v>3281</v>
      </c>
      <c r="G41" s="11"/>
      <c r="H41" s="11">
        <v>0</v>
      </c>
      <c r="I41" s="12"/>
      <c r="J41" s="12">
        <f>I41-F41</f>
        <v>-3281</v>
      </c>
      <c r="K41" s="11"/>
      <c r="L41" s="11"/>
      <c r="M41" s="11"/>
      <c r="N41" s="11"/>
      <c r="O41" s="11"/>
      <c r="P41" s="11"/>
      <c r="Q41" s="12">
        <f>F41+I41+L41+N41+P41</f>
        <v>3281</v>
      </c>
      <c r="R41" s="11"/>
    </row>
    <row r="42" spans="2:18">
      <c r="B42" s="9">
        <v>37</v>
      </c>
      <c r="C42" s="10" t="s">
        <v>130</v>
      </c>
      <c r="D42" s="11" t="s">
        <v>201</v>
      </c>
      <c r="E42" s="11">
        <v>100</v>
      </c>
      <c r="F42" s="12">
        <v>4654</v>
      </c>
      <c r="G42" s="11"/>
      <c r="H42" s="11">
        <v>0</v>
      </c>
      <c r="I42" s="12"/>
      <c r="J42" s="12">
        <f>I42-F42</f>
        <v>-4654</v>
      </c>
      <c r="K42" s="11"/>
      <c r="L42" s="11"/>
      <c r="M42" s="11"/>
      <c r="N42" s="11"/>
      <c r="O42" s="11"/>
      <c r="P42" s="11"/>
      <c r="Q42" s="12">
        <f>F42+I42+L42+N42+P42</f>
        <v>4654</v>
      </c>
      <c r="R42" s="11"/>
    </row>
    <row r="43" spans="2:18">
      <c r="B43" s="9">
        <v>38</v>
      </c>
      <c r="C43" s="10" t="s">
        <v>130</v>
      </c>
      <c r="D43" s="11" t="s">
        <v>202</v>
      </c>
      <c r="E43" s="11">
        <v>65</v>
      </c>
      <c r="F43" s="12">
        <v>2323</v>
      </c>
      <c r="G43" s="11" t="s">
        <v>203</v>
      </c>
      <c r="H43" s="11">
        <v>35</v>
      </c>
      <c r="I43" s="12">
        <v>1255</v>
      </c>
      <c r="J43" s="12">
        <f>I43-F43</f>
        <v>-1068</v>
      </c>
      <c r="K43" s="12"/>
      <c r="L43" s="12"/>
      <c r="M43" s="12"/>
      <c r="N43" s="12"/>
      <c r="O43" s="12"/>
      <c r="P43" s="12"/>
      <c r="Q43" s="12">
        <f>F43+I43+L43+N43+P43</f>
        <v>3578</v>
      </c>
      <c r="R43" s="11"/>
    </row>
    <row r="44" spans="2:18">
      <c r="B44" s="9">
        <v>39</v>
      </c>
      <c r="C44" s="10" t="s">
        <v>204</v>
      </c>
      <c r="D44" s="11" t="s">
        <v>205</v>
      </c>
      <c r="E44" s="11">
        <v>100</v>
      </c>
      <c r="F44" s="12">
        <v>3760</v>
      </c>
      <c r="G44" s="11"/>
      <c r="H44" s="11">
        <v>0</v>
      </c>
      <c r="I44" s="12"/>
      <c r="J44" s="12">
        <f>I44-F44</f>
        <v>-3760</v>
      </c>
      <c r="K44" s="11"/>
      <c r="L44" s="11"/>
      <c r="M44" s="11"/>
      <c r="N44" s="11"/>
      <c r="O44" s="11"/>
      <c r="P44" s="11"/>
      <c r="Q44" s="12">
        <f>F44+I44+L44+N44+P44</f>
        <v>3760</v>
      </c>
      <c r="R44" s="11"/>
    </row>
    <row r="45" spans="2:18">
      <c r="B45" s="9">
        <v>40</v>
      </c>
      <c r="C45" s="10" t="s">
        <v>20</v>
      </c>
      <c r="D45" s="11" t="s">
        <v>206</v>
      </c>
      <c r="E45" s="11">
        <v>100</v>
      </c>
      <c r="F45" s="12">
        <v>4029</v>
      </c>
      <c r="G45" s="11"/>
      <c r="H45" s="11">
        <v>0</v>
      </c>
      <c r="I45" s="12"/>
      <c r="J45" s="12">
        <f>I45-F45</f>
        <v>-4029</v>
      </c>
      <c r="K45" s="11"/>
      <c r="L45" s="11"/>
      <c r="M45" s="11"/>
      <c r="N45" s="11"/>
      <c r="O45" s="11"/>
      <c r="P45" s="11"/>
      <c r="Q45" s="12">
        <f>F45+I45+L45+N45+P45</f>
        <v>4029</v>
      </c>
      <c r="R45" s="11"/>
    </row>
    <row r="46" spans="2:18">
      <c r="B46" s="9">
        <v>41</v>
      </c>
      <c r="C46" s="10" t="s">
        <v>130</v>
      </c>
      <c r="D46" s="11" t="s">
        <v>207</v>
      </c>
      <c r="E46" s="11">
        <v>57</v>
      </c>
      <c r="F46" s="12">
        <v>1229</v>
      </c>
      <c r="G46" s="11" t="s">
        <v>208</v>
      </c>
      <c r="H46" s="11">
        <v>43</v>
      </c>
      <c r="I46" s="12">
        <v>930</v>
      </c>
      <c r="J46" s="12">
        <f>I46-F46</f>
        <v>-299</v>
      </c>
      <c r="K46" s="11"/>
      <c r="L46" s="11"/>
      <c r="M46" s="11"/>
      <c r="N46" s="11"/>
      <c r="O46" s="11"/>
      <c r="P46" s="11"/>
      <c r="Q46" s="12">
        <f>F46+I46+L46+N46+P46</f>
        <v>2159</v>
      </c>
      <c r="R46" s="11"/>
    </row>
    <row r="47" spans="2:18">
      <c r="B47" s="9">
        <v>42</v>
      </c>
      <c r="C47" s="10" t="s">
        <v>20</v>
      </c>
      <c r="D47" s="11" t="s">
        <v>209</v>
      </c>
      <c r="E47" s="11">
        <v>47</v>
      </c>
      <c r="F47" s="12">
        <v>1225</v>
      </c>
      <c r="G47" s="11" t="s">
        <v>210</v>
      </c>
      <c r="H47" s="11">
        <v>53</v>
      </c>
      <c r="I47" s="12">
        <v>1374</v>
      </c>
      <c r="J47" s="12">
        <f>I47-F47</f>
        <v>149</v>
      </c>
      <c r="K47" s="12"/>
      <c r="L47" s="12"/>
      <c r="M47" s="12"/>
      <c r="N47" s="12"/>
      <c r="O47" s="12"/>
      <c r="P47" s="12"/>
      <c r="Q47" s="12">
        <f>F47+I47+L47+N47+P47</f>
        <v>2599</v>
      </c>
      <c r="R47" s="11"/>
    </row>
    <row r="48" spans="2:18">
      <c r="B48" s="9">
        <v>43</v>
      </c>
      <c r="C48" s="10" t="s">
        <v>130</v>
      </c>
      <c r="D48" s="11" t="s">
        <v>211</v>
      </c>
      <c r="E48" s="11">
        <v>100</v>
      </c>
      <c r="F48" s="12">
        <v>2998</v>
      </c>
      <c r="G48" s="11"/>
      <c r="H48" s="11">
        <v>0</v>
      </c>
      <c r="I48" s="12"/>
      <c r="J48" s="12">
        <f>I48-F48</f>
        <v>-2998</v>
      </c>
      <c r="K48" s="11"/>
      <c r="L48" s="11"/>
      <c r="M48" s="11"/>
      <c r="N48" s="11"/>
      <c r="O48" s="11"/>
      <c r="P48" s="11"/>
      <c r="Q48" s="12">
        <f>F48+I48+L48+N48+P48</f>
        <v>2998</v>
      </c>
      <c r="R48" s="11"/>
    </row>
    <row r="49" spans="2:18">
      <c r="B49" s="9">
        <v>44</v>
      </c>
      <c r="C49" s="10" t="s">
        <v>20</v>
      </c>
      <c r="D49" s="11" t="s">
        <v>212</v>
      </c>
      <c r="E49" s="11">
        <v>64</v>
      </c>
      <c r="F49" s="12">
        <v>2377</v>
      </c>
      <c r="G49" s="11" t="s">
        <v>30</v>
      </c>
      <c r="H49" s="11">
        <v>36</v>
      </c>
      <c r="I49" s="12">
        <v>1309</v>
      </c>
      <c r="J49" s="12">
        <f>I49-F49</f>
        <v>-1068</v>
      </c>
      <c r="K49" s="12"/>
      <c r="L49" s="12"/>
      <c r="M49" s="12"/>
      <c r="N49" s="12"/>
      <c r="O49" s="12"/>
      <c r="P49" s="12"/>
      <c r="Q49" s="12">
        <f>F49+I49+L49+N49+P49</f>
        <v>3686</v>
      </c>
      <c r="R49" s="11"/>
    </row>
    <row r="50" spans="2:18">
      <c r="B50" s="9">
        <v>45</v>
      </c>
      <c r="C50" s="10" t="s">
        <v>20</v>
      </c>
      <c r="D50" s="11" t="s">
        <v>213</v>
      </c>
      <c r="E50" s="11">
        <v>100</v>
      </c>
      <c r="F50" s="12">
        <v>3564</v>
      </c>
      <c r="G50" s="11"/>
      <c r="H50" s="11">
        <v>0</v>
      </c>
      <c r="I50" s="12"/>
      <c r="J50" s="12">
        <f>I50-F50</f>
        <v>-3564</v>
      </c>
      <c r="K50" s="11"/>
      <c r="L50" s="11"/>
      <c r="M50" s="11"/>
      <c r="N50" s="11"/>
      <c r="O50" s="11"/>
      <c r="P50" s="11"/>
      <c r="Q50" s="12">
        <f>F50+I50+L50+N50+P50</f>
        <v>3564</v>
      </c>
      <c r="R50" s="11"/>
    </row>
    <row r="51" spans="2:18">
      <c r="B51" s="9">
        <v>46</v>
      </c>
      <c r="C51" s="10" t="s">
        <v>20</v>
      </c>
      <c r="D51" s="11" t="s">
        <v>214</v>
      </c>
      <c r="E51" s="11">
        <v>64</v>
      </c>
      <c r="F51" s="12">
        <v>3204</v>
      </c>
      <c r="G51" s="11" t="s">
        <v>215</v>
      </c>
      <c r="H51" s="11">
        <v>36</v>
      </c>
      <c r="I51" s="12">
        <v>1811</v>
      </c>
      <c r="J51" s="12">
        <f>I51-F51</f>
        <v>-1393</v>
      </c>
      <c r="K51" s="12"/>
      <c r="L51" s="12"/>
      <c r="M51" s="12"/>
      <c r="N51" s="12"/>
      <c r="O51" s="12"/>
      <c r="P51" s="12"/>
      <c r="Q51" s="12">
        <f>F51+I51+L51+N51+P51</f>
        <v>5015</v>
      </c>
      <c r="R51" s="11"/>
    </row>
    <row r="52" spans="2:18">
      <c r="B52" s="9">
        <v>47</v>
      </c>
      <c r="C52" s="10" t="s">
        <v>20</v>
      </c>
      <c r="D52" s="11" t="s">
        <v>216</v>
      </c>
      <c r="E52" s="11">
        <v>41</v>
      </c>
      <c r="F52" s="12">
        <v>1338</v>
      </c>
      <c r="G52" s="11" t="s">
        <v>217</v>
      </c>
      <c r="H52" s="11">
        <v>59</v>
      </c>
      <c r="I52" s="12">
        <v>1897</v>
      </c>
      <c r="J52" s="12">
        <f>I52-F52</f>
        <v>559</v>
      </c>
      <c r="K52" s="12"/>
      <c r="L52" s="12"/>
      <c r="M52" s="12"/>
      <c r="N52" s="12"/>
      <c r="O52" s="12"/>
      <c r="P52" s="12"/>
      <c r="Q52" s="12">
        <f>F52+I52+L52+N52+P52</f>
        <v>3235</v>
      </c>
      <c r="R52" s="11"/>
    </row>
    <row r="53" spans="2:18">
      <c r="B53" s="9">
        <v>48</v>
      </c>
      <c r="C53" s="10" t="s">
        <v>20</v>
      </c>
      <c r="D53" s="11" t="s">
        <v>218</v>
      </c>
      <c r="E53" s="11">
        <v>51</v>
      </c>
      <c r="F53" s="12">
        <v>1914</v>
      </c>
      <c r="G53" s="11" t="s">
        <v>219</v>
      </c>
      <c r="H53" s="11">
        <v>49</v>
      </c>
      <c r="I53" s="12">
        <v>1876</v>
      </c>
      <c r="J53" s="12">
        <f>I53-F53</f>
        <v>-38</v>
      </c>
      <c r="K53" s="12"/>
      <c r="L53" s="12"/>
      <c r="M53" s="12"/>
      <c r="N53" s="12"/>
      <c r="O53" s="12"/>
      <c r="P53" s="12"/>
      <c r="Q53" s="12">
        <f>F53+I53+L53+N53+P53</f>
        <v>3790</v>
      </c>
      <c r="R53" s="11"/>
    </row>
    <row r="54" spans="2:18">
      <c r="B54" s="9">
        <v>49</v>
      </c>
      <c r="C54" s="10" t="s">
        <v>20</v>
      </c>
      <c r="D54" s="11" t="s">
        <v>220</v>
      </c>
      <c r="E54" s="11">
        <v>42</v>
      </c>
      <c r="F54" s="12">
        <v>1045</v>
      </c>
      <c r="G54" s="11" t="s">
        <v>221</v>
      </c>
      <c r="H54" s="11">
        <v>58</v>
      </c>
      <c r="I54" s="12">
        <v>1438</v>
      </c>
      <c r="J54" s="12">
        <f>I54-F54</f>
        <v>393</v>
      </c>
      <c r="K54" s="12"/>
      <c r="L54" s="12"/>
      <c r="M54" s="12"/>
      <c r="N54" s="12"/>
      <c r="O54" s="12"/>
      <c r="P54" s="12"/>
      <c r="Q54" s="12">
        <f>F54+I54+L54+N54+P54</f>
        <v>2483</v>
      </c>
      <c r="R54" s="11"/>
    </row>
    <row r="55" spans="2:18">
      <c r="B55" s="9">
        <v>50</v>
      </c>
      <c r="C55" s="10" t="s">
        <v>20</v>
      </c>
      <c r="D55" s="11" t="s">
        <v>105</v>
      </c>
      <c r="E55" s="11">
        <v>52</v>
      </c>
      <c r="F55" s="12">
        <v>1468</v>
      </c>
      <c r="G55" s="11" t="s">
        <v>106</v>
      </c>
      <c r="H55" s="11">
        <v>48</v>
      </c>
      <c r="I55" s="12">
        <v>1365</v>
      </c>
      <c r="J55" s="12">
        <f>I55-F55</f>
        <v>-103</v>
      </c>
      <c r="K55" s="12"/>
      <c r="L55" s="12"/>
      <c r="M55" s="12"/>
      <c r="N55" s="12"/>
      <c r="O55" s="12"/>
      <c r="P55" s="12"/>
      <c r="Q55" s="12">
        <f>F55+I55+L55+N55+P55</f>
        <v>2833</v>
      </c>
      <c r="R55" s="11"/>
    </row>
    <row r="56" spans="2:18">
      <c r="B56" s="9">
        <v>51</v>
      </c>
      <c r="C56" s="10" t="s">
        <v>20</v>
      </c>
      <c r="D56" s="11" t="s">
        <v>107</v>
      </c>
      <c r="E56" s="11">
        <v>56</v>
      </c>
      <c r="F56" s="12">
        <v>1872</v>
      </c>
      <c r="G56" s="11" t="s">
        <v>108</v>
      </c>
      <c r="H56" s="11">
        <v>44</v>
      </c>
      <c r="I56" s="12">
        <v>1465</v>
      </c>
      <c r="J56" s="12">
        <f>I56-F56</f>
        <v>-407</v>
      </c>
      <c r="K56" s="12"/>
      <c r="L56" s="12"/>
      <c r="M56" s="12"/>
      <c r="N56" s="12"/>
      <c r="O56" s="12"/>
      <c r="P56" s="12"/>
      <c r="Q56" s="12">
        <f>F56+I56+L56+N56+P56</f>
        <v>3337</v>
      </c>
      <c r="R56" s="11"/>
    </row>
    <row r="57" spans="2:18">
      <c r="B57" s="9">
        <v>52</v>
      </c>
      <c r="C57" s="10" t="s">
        <v>109</v>
      </c>
      <c r="D57" s="11" t="s">
        <v>110</v>
      </c>
      <c r="E57" s="11">
        <v>59</v>
      </c>
      <c r="F57" s="12">
        <v>1711</v>
      </c>
      <c r="G57" s="11" t="s">
        <v>111</v>
      </c>
      <c r="H57" s="11">
        <v>41</v>
      </c>
      <c r="I57" s="12">
        <v>1186</v>
      </c>
      <c r="J57" s="12">
        <f>I57-F57</f>
        <v>-525</v>
      </c>
      <c r="K57" s="12"/>
      <c r="L57" s="12"/>
      <c r="M57" s="12"/>
      <c r="N57" s="12"/>
      <c r="O57" s="12"/>
      <c r="P57" s="12"/>
      <c r="Q57" s="12">
        <f>F57+I57+L57+N57+P57</f>
        <v>2897</v>
      </c>
      <c r="R57" s="11"/>
    </row>
    <row r="58" spans="2:18">
      <c r="B58" s="9">
        <v>53</v>
      </c>
      <c r="C58" s="10" t="s">
        <v>20</v>
      </c>
      <c r="D58" s="11" t="s">
        <v>112</v>
      </c>
      <c r="E58" s="11">
        <v>100</v>
      </c>
      <c r="F58" s="12">
        <v>5918</v>
      </c>
      <c r="G58" s="11"/>
      <c r="H58" s="11">
        <v>0</v>
      </c>
      <c r="I58" s="12"/>
      <c r="J58" s="12">
        <f>I58-F58</f>
        <v>-5918</v>
      </c>
      <c r="K58" s="11"/>
      <c r="L58" s="11"/>
      <c r="M58" s="11"/>
      <c r="N58" s="11"/>
      <c r="O58" s="11"/>
      <c r="P58" s="11"/>
      <c r="Q58" s="12">
        <f>F58+I58+L58+N58+P58</f>
        <v>5918</v>
      </c>
      <c r="R58" s="11"/>
    </row>
    <row r="59" spans="2:18">
      <c r="B59" s="9">
        <v>54</v>
      </c>
      <c r="C59" s="10" t="s">
        <v>20</v>
      </c>
      <c r="D59" s="11" t="s">
        <v>254</v>
      </c>
      <c r="E59" s="11">
        <v>100</v>
      </c>
      <c r="F59" s="12">
        <v>3778</v>
      </c>
      <c r="G59" s="11"/>
      <c r="H59" s="11">
        <v>0</v>
      </c>
      <c r="I59" s="12"/>
      <c r="J59" s="12">
        <f>I59-F59</f>
        <v>-3778</v>
      </c>
      <c r="K59" s="11"/>
      <c r="L59" s="11"/>
      <c r="M59" s="11"/>
      <c r="N59" s="11"/>
      <c r="O59" s="11"/>
      <c r="P59" s="11"/>
      <c r="Q59" s="12">
        <f>F59+I59+L59+N59+P59</f>
        <v>3778</v>
      </c>
      <c r="R59" s="11"/>
    </row>
    <row r="60" spans="2:18">
      <c r="B60" s="9">
        <v>55</v>
      </c>
      <c r="C60" s="10" t="s">
        <v>20</v>
      </c>
      <c r="D60" s="11" t="s">
        <v>255</v>
      </c>
      <c r="E60" s="11">
        <v>100</v>
      </c>
      <c r="F60" s="12">
        <v>3144</v>
      </c>
      <c r="G60" s="11"/>
      <c r="H60" s="11">
        <v>0</v>
      </c>
      <c r="I60" s="12"/>
      <c r="J60" s="12">
        <f>I60-F60</f>
        <v>-3144</v>
      </c>
      <c r="K60" s="11"/>
      <c r="L60" s="11"/>
      <c r="M60" s="11"/>
      <c r="N60" s="11"/>
      <c r="O60" s="11"/>
      <c r="P60" s="11"/>
      <c r="Q60" s="12">
        <f>F60+I60+L60+N60+P60</f>
        <v>3144</v>
      </c>
      <c r="R60" s="11"/>
    </row>
    <row r="61" spans="2:18">
      <c r="B61" s="9">
        <v>56</v>
      </c>
      <c r="C61" s="10" t="s">
        <v>20</v>
      </c>
      <c r="D61" s="11" t="s">
        <v>256</v>
      </c>
      <c r="E61" s="11">
        <v>100</v>
      </c>
      <c r="F61" s="12">
        <v>2968</v>
      </c>
      <c r="G61" s="11"/>
      <c r="H61" s="11">
        <v>0</v>
      </c>
      <c r="I61" s="12"/>
      <c r="J61" s="12">
        <f>I61-F61</f>
        <v>-2968</v>
      </c>
      <c r="K61" s="11"/>
      <c r="L61" s="11"/>
      <c r="M61" s="11"/>
      <c r="N61" s="11"/>
      <c r="O61" s="11"/>
      <c r="P61" s="11"/>
      <c r="Q61" s="12">
        <f>F61+I61+L61+N61+P61</f>
        <v>2968</v>
      </c>
      <c r="R61" s="11"/>
    </row>
    <row r="62" spans="2:18">
      <c r="B62" s="9">
        <v>57</v>
      </c>
      <c r="C62" s="10" t="s">
        <v>20</v>
      </c>
      <c r="D62" s="11" t="s">
        <v>257</v>
      </c>
      <c r="E62" s="11">
        <v>73</v>
      </c>
      <c r="F62" s="12">
        <v>3438</v>
      </c>
      <c r="G62" s="11" t="s">
        <v>258</v>
      </c>
      <c r="H62" s="11">
        <v>27</v>
      </c>
      <c r="I62" s="12">
        <v>1260</v>
      </c>
      <c r="J62" s="12">
        <f>I62-F62</f>
        <v>-2178</v>
      </c>
      <c r="K62" s="12"/>
      <c r="L62" s="12"/>
      <c r="M62" s="12"/>
      <c r="N62" s="12"/>
      <c r="O62" s="12"/>
      <c r="P62" s="12"/>
      <c r="Q62" s="12">
        <f>F62+I62+L62+N62+P62</f>
        <v>4698</v>
      </c>
      <c r="R62" s="11"/>
    </row>
    <row r="63" spans="2:18">
      <c r="B63" s="9">
        <v>58</v>
      </c>
      <c r="C63" s="10" t="s">
        <v>20</v>
      </c>
      <c r="D63" s="11" t="s">
        <v>259</v>
      </c>
      <c r="E63" s="11">
        <v>66</v>
      </c>
      <c r="F63" s="12">
        <v>3841</v>
      </c>
      <c r="G63" s="11" t="s">
        <v>260</v>
      </c>
      <c r="H63" s="11">
        <v>34</v>
      </c>
      <c r="I63" s="12">
        <v>1940</v>
      </c>
      <c r="J63" s="12">
        <f>I63-F63</f>
        <v>-1901</v>
      </c>
      <c r="K63" s="12"/>
      <c r="L63" s="12"/>
      <c r="M63" s="12"/>
      <c r="N63" s="12"/>
      <c r="O63" s="12"/>
      <c r="P63" s="12"/>
      <c r="Q63" s="12">
        <f>F63+I63+L63+N63+P63</f>
        <v>5781</v>
      </c>
      <c r="R63" s="11"/>
    </row>
    <row r="64" spans="2:18">
      <c r="B64" s="9">
        <v>59</v>
      </c>
      <c r="C64" s="10" t="s">
        <v>20</v>
      </c>
      <c r="D64" s="11" t="s">
        <v>261</v>
      </c>
      <c r="E64" s="11">
        <v>65</v>
      </c>
      <c r="F64" s="12">
        <v>3609</v>
      </c>
      <c r="G64" s="11" t="s">
        <v>262</v>
      </c>
      <c r="H64" s="11">
        <v>35</v>
      </c>
      <c r="I64" s="12">
        <v>1914</v>
      </c>
      <c r="J64" s="12">
        <f>I64-F64</f>
        <v>-1695</v>
      </c>
      <c r="K64" s="12"/>
      <c r="L64" s="12"/>
      <c r="M64" s="12"/>
      <c r="N64" s="12"/>
      <c r="O64" s="12"/>
      <c r="P64" s="12"/>
      <c r="Q64" s="12">
        <f>F64+I64+L64+N64+P64</f>
        <v>5523</v>
      </c>
      <c r="R64" s="11"/>
    </row>
    <row r="65" spans="2:21">
      <c r="B65" s="9">
        <v>60</v>
      </c>
      <c r="C65" s="10" t="s">
        <v>20</v>
      </c>
      <c r="D65" s="11" t="s">
        <v>263</v>
      </c>
      <c r="E65" s="11">
        <v>42</v>
      </c>
      <c r="F65" s="12">
        <v>2248</v>
      </c>
      <c r="G65" s="11" t="s">
        <v>264</v>
      </c>
      <c r="H65" s="11">
        <v>58</v>
      </c>
      <c r="I65" s="12">
        <v>3085</v>
      </c>
      <c r="J65" s="12">
        <f>I65-F65</f>
        <v>837</v>
      </c>
      <c r="K65" s="12"/>
      <c r="L65" s="12"/>
      <c r="M65" s="12"/>
      <c r="N65" s="12"/>
      <c r="O65" s="12"/>
      <c r="P65" s="12"/>
      <c r="Q65" s="12">
        <f>F65+I65+L65+N65+P65</f>
        <v>5333</v>
      </c>
      <c r="R65" s="11"/>
    </row>
    <row r="66" spans="2:21">
      <c r="B66" s="9">
        <v>61</v>
      </c>
      <c r="C66" s="10" t="s">
        <v>20</v>
      </c>
      <c r="D66" s="11" t="s">
        <v>265</v>
      </c>
      <c r="E66" s="11">
        <v>36</v>
      </c>
      <c r="F66" s="12">
        <v>2432</v>
      </c>
      <c r="G66" s="11" t="s">
        <v>266</v>
      </c>
      <c r="H66" s="11">
        <v>62</v>
      </c>
      <c r="I66" s="12">
        <v>4263</v>
      </c>
      <c r="J66" s="12">
        <f>I66-F66</f>
        <v>1831</v>
      </c>
      <c r="K66" s="12"/>
      <c r="L66" s="12"/>
      <c r="M66" s="11" t="s">
        <v>267</v>
      </c>
      <c r="N66" s="12">
        <v>139</v>
      </c>
      <c r="O66" s="12"/>
      <c r="P66" s="12"/>
      <c r="Q66" s="12">
        <f>F66+I66+L66+N66+P66</f>
        <v>6834</v>
      </c>
      <c r="R66" s="11"/>
      <c r="U66" s="13"/>
    </row>
    <row r="67" spans="2:21">
      <c r="B67" s="9">
        <v>62</v>
      </c>
      <c r="C67" s="10" t="s">
        <v>20</v>
      </c>
      <c r="D67" s="11" t="s">
        <v>268</v>
      </c>
      <c r="E67" s="11">
        <v>27</v>
      </c>
      <c r="F67" s="12">
        <v>1762</v>
      </c>
      <c r="G67" s="11" t="s">
        <v>269</v>
      </c>
      <c r="H67" s="11">
        <v>73</v>
      </c>
      <c r="I67" s="12">
        <v>4734</v>
      </c>
      <c r="J67" s="12">
        <f>I67-F67</f>
        <v>2972</v>
      </c>
      <c r="K67" s="12"/>
      <c r="L67" s="12"/>
      <c r="M67" s="12"/>
      <c r="N67" s="12"/>
      <c r="O67" s="12"/>
      <c r="P67" s="12"/>
      <c r="Q67" s="12">
        <f>F67+I67+L67+N67+P67</f>
        <v>6496</v>
      </c>
      <c r="R67" s="11"/>
    </row>
    <row r="68" spans="2:21">
      <c r="B68" s="9">
        <v>63</v>
      </c>
      <c r="C68" s="10" t="s">
        <v>20</v>
      </c>
      <c r="D68" s="11" t="s">
        <v>270</v>
      </c>
      <c r="E68" s="11">
        <v>40</v>
      </c>
      <c r="F68" s="12">
        <v>1627</v>
      </c>
      <c r="G68" s="11" t="s">
        <v>271</v>
      </c>
      <c r="H68" s="11">
        <v>60</v>
      </c>
      <c r="I68" s="12">
        <v>2419</v>
      </c>
      <c r="J68" s="12">
        <f>I68-F68</f>
        <v>792</v>
      </c>
      <c r="K68" s="12"/>
      <c r="L68" s="12"/>
      <c r="M68" s="12"/>
      <c r="N68" s="12"/>
      <c r="O68" s="12"/>
      <c r="P68" s="12"/>
      <c r="Q68" s="12">
        <f>F68+I68+L68+N68+P68</f>
        <v>4046</v>
      </c>
      <c r="R68" s="11"/>
    </row>
    <row r="69" spans="2:21">
      <c r="B69" s="9">
        <v>64</v>
      </c>
      <c r="C69" s="10" t="s">
        <v>20</v>
      </c>
      <c r="D69" s="11" t="s">
        <v>272</v>
      </c>
      <c r="E69" s="11">
        <v>54</v>
      </c>
      <c r="F69" s="12">
        <v>3551</v>
      </c>
      <c r="G69" s="11" t="s">
        <v>273</v>
      </c>
      <c r="H69" s="11">
        <v>44</v>
      </c>
      <c r="I69" s="12">
        <v>2871</v>
      </c>
      <c r="J69" s="12">
        <f>I69-F69</f>
        <v>-680</v>
      </c>
      <c r="K69" s="11" t="s">
        <v>274</v>
      </c>
      <c r="L69" s="12">
        <v>178</v>
      </c>
      <c r="M69" s="12"/>
      <c r="N69" s="12"/>
      <c r="O69" s="12"/>
      <c r="P69" s="12"/>
      <c r="Q69" s="12">
        <f>F69+I69+L69+N69+P69</f>
        <v>6600</v>
      </c>
      <c r="R69" s="11"/>
      <c r="U69" s="13"/>
    </row>
    <row r="70" spans="2:21">
      <c r="B70" s="9">
        <v>65</v>
      </c>
      <c r="C70" s="10" t="s">
        <v>20</v>
      </c>
      <c r="D70" s="11" t="s">
        <v>275</v>
      </c>
      <c r="E70" s="11">
        <v>36</v>
      </c>
      <c r="F70" s="12">
        <v>2615</v>
      </c>
      <c r="G70" s="11" t="s">
        <v>134</v>
      </c>
      <c r="H70" s="11">
        <v>64</v>
      </c>
      <c r="I70" s="12">
        <v>4562</v>
      </c>
      <c r="J70" s="12">
        <f>I70-F70</f>
        <v>1947</v>
      </c>
      <c r="K70" s="12"/>
      <c r="L70" s="12"/>
      <c r="M70" s="12"/>
      <c r="N70" s="12"/>
      <c r="O70" s="12"/>
      <c r="P70" s="12"/>
      <c r="Q70" s="12">
        <f>F70+I70+L70+N70+P70</f>
        <v>7177</v>
      </c>
      <c r="R70" s="11"/>
    </row>
    <row r="71" spans="2:21">
      <c r="B71" s="9">
        <v>66</v>
      </c>
      <c r="C71" s="10" t="s">
        <v>20</v>
      </c>
      <c r="D71" s="11"/>
      <c r="E71" s="11">
        <v>0</v>
      </c>
      <c r="F71" s="12"/>
      <c r="G71" s="11" t="s">
        <v>135</v>
      </c>
      <c r="H71" s="11">
        <v>100</v>
      </c>
      <c r="I71" s="12">
        <v>3739</v>
      </c>
      <c r="J71" s="12">
        <f>I71-F71</f>
        <v>3739</v>
      </c>
      <c r="K71" s="11"/>
      <c r="L71" s="11"/>
      <c r="M71" s="11"/>
      <c r="N71" s="11"/>
      <c r="O71" s="11"/>
      <c r="P71" s="11"/>
      <c r="Q71" s="12">
        <f>F71+I71+L71+N71+P71</f>
        <v>3739</v>
      </c>
      <c r="R71" s="11"/>
    </row>
    <row r="72" spans="2:21">
      <c r="B72" s="9">
        <v>67</v>
      </c>
      <c r="C72" s="10" t="s">
        <v>20</v>
      </c>
      <c r="D72" s="11" t="s">
        <v>136</v>
      </c>
      <c r="E72" s="11">
        <v>59</v>
      </c>
      <c r="F72" s="12">
        <v>3213</v>
      </c>
      <c r="G72" s="11" t="s">
        <v>137</v>
      </c>
      <c r="H72" s="11">
        <v>41</v>
      </c>
      <c r="I72" s="12">
        <v>2207</v>
      </c>
      <c r="J72" s="12">
        <f>I72-F72</f>
        <v>-1006</v>
      </c>
      <c r="K72" s="12"/>
      <c r="L72" s="12"/>
      <c r="M72" s="12"/>
      <c r="N72" s="12"/>
      <c r="O72" s="12"/>
      <c r="P72" s="12"/>
      <c r="Q72" s="12">
        <f>F72+I72+L72+N72+P72</f>
        <v>5420</v>
      </c>
      <c r="R72" s="11"/>
    </row>
    <row r="73" spans="2:21">
      <c r="B73" s="9">
        <v>68</v>
      </c>
      <c r="C73" s="10" t="s">
        <v>20</v>
      </c>
      <c r="D73" s="11" t="s">
        <v>138</v>
      </c>
      <c r="E73" s="11">
        <v>65</v>
      </c>
      <c r="F73" s="12">
        <v>3156</v>
      </c>
      <c r="G73" s="11" t="s">
        <v>139</v>
      </c>
      <c r="H73" s="11">
        <v>35</v>
      </c>
      <c r="I73" s="12">
        <v>1666</v>
      </c>
      <c r="J73" s="12">
        <f>I73-F73</f>
        <v>-1490</v>
      </c>
      <c r="K73" s="12"/>
      <c r="L73" s="12"/>
      <c r="M73" s="12"/>
      <c r="N73" s="12"/>
      <c r="O73" s="12"/>
      <c r="P73" s="12"/>
      <c r="Q73" s="12">
        <f>F73+I73+L73+N73+P73</f>
        <v>4822</v>
      </c>
      <c r="R73" s="11"/>
    </row>
    <row r="74" spans="2:21">
      <c r="B74" s="9">
        <v>69</v>
      </c>
      <c r="C74" s="10" t="s">
        <v>20</v>
      </c>
      <c r="D74" s="11" t="s">
        <v>140</v>
      </c>
      <c r="E74" s="11">
        <v>69</v>
      </c>
      <c r="F74" s="12">
        <v>3951</v>
      </c>
      <c r="G74" s="11" t="s">
        <v>141</v>
      </c>
      <c r="H74" s="11">
        <v>29</v>
      </c>
      <c r="I74" s="12">
        <v>1648</v>
      </c>
      <c r="J74" s="12">
        <f>I74-F74</f>
        <v>-2303</v>
      </c>
      <c r="K74" s="11" t="s">
        <v>142</v>
      </c>
      <c r="L74" s="12">
        <v>133</v>
      </c>
      <c r="M74" s="12"/>
      <c r="N74" s="12"/>
      <c r="O74" s="12"/>
      <c r="P74" s="12"/>
      <c r="Q74" s="12">
        <f>F74+I74+L74+N74+P74</f>
        <v>5732</v>
      </c>
      <c r="R74" s="11"/>
      <c r="U74" s="13"/>
    </row>
    <row r="75" spans="2:21">
      <c r="B75" s="9">
        <v>70</v>
      </c>
      <c r="C75" s="10" t="s">
        <v>20</v>
      </c>
      <c r="D75" s="11" t="s">
        <v>143</v>
      </c>
      <c r="E75" s="11">
        <v>76</v>
      </c>
      <c r="F75" s="12">
        <v>4952</v>
      </c>
      <c r="G75" s="11" t="s">
        <v>144</v>
      </c>
      <c r="H75" s="11">
        <v>24</v>
      </c>
      <c r="I75" s="12">
        <v>1563</v>
      </c>
      <c r="J75" s="12">
        <f>I75-F75</f>
        <v>-3389</v>
      </c>
      <c r="K75" s="12"/>
      <c r="L75" s="12"/>
      <c r="M75" s="12"/>
      <c r="N75" s="12"/>
      <c r="O75" s="12"/>
      <c r="P75" s="12"/>
      <c r="Q75" s="12">
        <f>F75+I75+L75+N75+P75</f>
        <v>6515</v>
      </c>
      <c r="R75" s="11"/>
    </row>
    <row r="76" spans="2:21">
      <c r="B76" s="9">
        <v>71</v>
      </c>
      <c r="C76" s="10" t="s">
        <v>20</v>
      </c>
      <c r="D76" s="11" t="s">
        <v>145</v>
      </c>
      <c r="E76" s="11">
        <v>100</v>
      </c>
      <c r="F76" s="12">
        <v>5215</v>
      </c>
      <c r="G76" s="11"/>
      <c r="H76" s="11">
        <v>0</v>
      </c>
      <c r="I76" s="12"/>
      <c r="J76" s="12">
        <f>I76-F76</f>
        <v>-5215</v>
      </c>
      <c r="K76" s="11"/>
      <c r="L76" s="11"/>
      <c r="M76" s="11"/>
      <c r="N76" s="11"/>
      <c r="O76" s="11"/>
      <c r="P76" s="11"/>
      <c r="Q76" s="12">
        <f>F76+I76+L76+N76+P76</f>
        <v>5215</v>
      </c>
      <c r="R76" s="11"/>
    </row>
    <row r="77" spans="2:21">
      <c r="B77" s="9">
        <v>72</v>
      </c>
      <c r="C77" s="10" t="s">
        <v>20</v>
      </c>
      <c r="D77" s="11" t="s">
        <v>146</v>
      </c>
      <c r="E77" s="11">
        <v>81</v>
      </c>
      <c r="F77" s="12">
        <v>4064</v>
      </c>
      <c r="G77" s="11" t="s">
        <v>6</v>
      </c>
      <c r="H77" s="11">
        <v>19</v>
      </c>
      <c r="I77" s="12">
        <v>926</v>
      </c>
      <c r="J77" s="12">
        <f>I77-F77</f>
        <v>-3138</v>
      </c>
      <c r="K77" s="11"/>
      <c r="L77" s="11"/>
      <c r="M77" s="11"/>
      <c r="N77" s="11"/>
      <c r="O77" s="11"/>
      <c r="P77" s="11"/>
      <c r="Q77" s="12">
        <f>F77+I77+L77+N77+P77</f>
        <v>4990</v>
      </c>
      <c r="R77" s="11"/>
    </row>
    <row r="78" spans="2:21">
      <c r="B78" s="9">
        <v>73</v>
      </c>
      <c r="C78" s="10" t="s">
        <v>20</v>
      </c>
      <c r="D78" s="11" t="s">
        <v>7</v>
      </c>
      <c r="E78" s="11">
        <v>37</v>
      </c>
      <c r="F78" s="12">
        <v>1408</v>
      </c>
      <c r="G78" s="11" t="s">
        <v>8</v>
      </c>
      <c r="H78" s="11">
        <v>63</v>
      </c>
      <c r="I78" s="12">
        <v>2355</v>
      </c>
      <c r="J78" s="12">
        <f>I78-F78</f>
        <v>947</v>
      </c>
      <c r="K78" s="12"/>
      <c r="L78" s="12"/>
      <c r="M78" s="12"/>
      <c r="N78" s="12"/>
      <c r="O78" s="12"/>
      <c r="P78" s="12"/>
      <c r="Q78" s="12">
        <f>F78+I78+L78+N78+P78</f>
        <v>3763</v>
      </c>
      <c r="R78" s="11"/>
    </row>
    <row r="79" spans="2:21">
      <c r="B79" s="9">
        <v>74</v>
      </c>
      <c r="C79" s="10" t="s">
        <v>20</v>
      </c>
      <c r="D79" s="11" t="s">
        <v>9</v>
      </c>
      <c r="E79" s="11">
        <v>32</v>
      </c>
      <c r="F79" s="12">
        <v>1035</v>
      </c>
      <c r="G79" s="11" t="s">
        <v>10</v>
      </c>
      <c r="H79" s="11">
        <v>68</v>
      </c>
      <c r="I79" s="12">
        <v>2208</v>
      </c>
      <c r="J79" s="12">
        <f>I79-F79</f>
        <v>1173</v>
      </c>
      <c r="K79" s="12"/>
      <c r="L79" s="12"/>
      <c r="M79" s="12"/>
      <c r="N79" s="12"/>
      <c r="O79" s="12"/>
      <c r="P79" s="12"/>
      <c r="Q79" s="12">
        <f>F79+I79+L79+N79+P79</f>
        <v>3243</v>
      </c>
      <c r="R79" s="11"/>
    </row>
    <row r="80" spans="2:21">
      <c r="B80" s="9">
        <v>75</v>
      </c>
      <c r="C80" s="10" t="s">
        <v>20</v>
      </c>
      <c r="D80" s="11" t="s">
        <v>11</v>
      </c>
      <c r="E80" s="11">
        <v>100</v>
      </c>
      <c r="F80" s="12">
        <v>4409</v>
      </c>
      <c r="G80" s="11"/>
      <c r="H80" s="11">
        <v>0</v>
      </c>
      <c r="I80" s="12"/>
      <c r="J80" s="12">
        <f>I80-F80</f>
        <v>-4409</v>
      </c>
      <c r="K80" s="11"/>
      <c r="L80" s="11"/>
      <c r="M80" s="11"/>
      <c r="N80" s="11"/>
      <c r="O80" s="11"/>
      <c r="P80" s="11"/>
      <c r="Q80" s="12">
        <f>F80+I80+L80+N80+P80</f>
        <v>4409</v>
      </c>
      <c r="R80" s="11"/>
    </row>
    <row r="81" spans="2:25">
      <c r="B81" s="9">
        <v>76</v>
      </c>
      <c r="C81" s="10" t="s">
        <v>20</v>
      </c>
      <c r="D81" s="11" t="s">
        <v>12</v>
      </c>
      <c r="E81" s="11">
        <v>37</v>
      </c>
      <c r="F81" s="12">
        <v>1861</v>
      </c>
      <c r="G81" s="11" t="s">
        <v>13</v>
      </c>
      <c r="H81" s="11">
        <v>63</v>
      </c>
      <c r="I81" s="12">
        <v>3135</v>
      </c>
      <c r="J81" s="12">
        <f>I81-F81</f>
        <v>1274</v>
      </c>
      <c r="K81" s="12"/>
      <c r="L81" s="12"/>
      <c r="M81" s="12"/>
      <c r="N81" s="12"/>
      <c r="O81" s="12"/>
      <c r="P81" s="12"/>
      <c r="Q81" s="12">
        <f>F81+I81+L81+N81+P81</f>
        <v>4996</v>
      </c>
      <c r="R81" s="11"/>
    </row>
    <row r="82" spans="2:25">
      <c r="B82" s="9">
        <v>77</v>
      </c>
      <c r="C82" s="10" t="s">
        <v>20</v>
      </c>
      <c r="D82" s="11" t="s">
        <v>156</v>
      </c>
      <c r="E82" s="11">
        <v>50</v>
      </c>
      <c r="F82" s="12">
        <v>2490</v>
      </c>
      <c r="G82" s="11" t="s">
        <v>157</v>
      </c>
      <c r="H82" s="11">
        <v>50</v>
      </c>
      <c r="I82" s="12">
        <v>2443</v>
      </c>
      <c r="J82" s="12">
        <f>I82-F82</f>
        <v>-47</v>
      </c>
      <c r="K82" s="12"/>
      <c r="L82" s="12"/>
      <c r="M82" s="12"/>
      <c r="N82" s="12"/>
      <c r="O82" s="12"/>
      <c r="P82" s="12"/>
      <c r="Q82" s="12">
        <f>F82+I82+L82+N82+P82</f>
        <v>4933</v>
      </c>
      <c r="R82" s="11"/>
    </row>
    <row r="83" spans="2:25">
      <c r="B83" s="9">
        <v>78</v>
      </c>
      <c r="C83" s="10" t="s">
        <v>20</v>
      </c>
      <c r="D83" s="11" t="s">
        <v>158</v>
      </c>
      <c r="E83" s="11">
        <v>100</v>
      </c>
      <c r="F83" s="12">
        <v>2503</v>
      </c>
      <c r="G83" s="11"/>
      <c r="H83" s="11">
        <v>0</v>
      </c>
      <c r="I83" s="12"/>
      <c r="J83" s="12">
        <f>I83-F83</f>
        <v>-2503</v>
      </c>
      <c r="K83" s="11"/>
      <c r="L83" s="11"/>
      <c r="M83" s="11"/>
      <c r="N83" s="11"/>
      <c r="O83" s="11"/>
      <c r="P83" s="11"/>
      <c r="Q83" s="12">
        <f>F83+I83+L83+N83+P83</f>
        <v>2503</v>
      </c>
      <c r="R83" s="11"/>
    </row>
    <row r="84" spans="2:25">
      <c r="B84" s="9">
        <v>79</v>
      </c>
      <c r="C84" s="10" t="s">
        <v>20</v>
      </c>
      <c r="D84" s="11" t="s">
        <v>159</v>
      </c>
      <c r="E84" s="11">
        <v>39</v>
      </c>
      <c r="F84" s="12">
        <v>2144</v>
      </c>
      <c r="G84" s="11" t="s">
        <v>160</v>
      </c>
      <c r="H84" s="11">
        <v>61</v>
      </c>
      <c r="I84" s="12">
        <v>3326</v>
      </c>
      <c r="J84" s="12">
        <f>I84-F84</f>
        <v>1182</v>
      </c>
      <c r="K84" s="12"/>
      <c r="L84" s="12"/>
      <c r="M84" s="12"/>
      <c r="N84" s="12"/>
      <c r="O84" s="12"/>
      <c r="P84" s="12"/>
      <c r="Q84" s="12">
        <f>F84+I84+L84+N84+P84</f>
        <v>5470</v>
      </c>
      <c r="R84" s="11"/>
    </row>
    <row r="85" spans="2:25">
      <c r="B85" s="9">
        <v>80</v>
      </c>
      <c r="C85" s="10" t="s">
        <v>20</v>
      </c>
      <c r="D85" s="11" t="s">
        <v>161</v>
      </c>
      <c r="E85" s="11">
        <v>100</v>
      </c>
      <c r="F85" s="12">
        <v>4702</v>
      </c>
      <c r="G85" s="11"/>
      <c r="H85" s="11">
        <v>0</v>
      </c>
      <c r="I85" s="12"/>
      <c r="J85" s="12">
        <f>I85-F85</f>
        <v>-4702</v>
      </c>
      <c r="K85" s="11"/>
      <c r="L85" s="11"/>
      <c r="M85" s="11"/>
      <c r="N85" s="11"/>
      <c r="O85" s="11"/>
      <c r="P85" s="11"/>
      <c r="Q85" s="12">
        <f>F85+I85+L85+N85+P85</f>
        <v>4702</v>
      </c>
      <c r="R85" s="11"/>
    </row>
    <row r="86" spans="2:25">
      <c r="B86" s="9">
        <v>81</v>
      </c>
      <c r="C86" s="10" t="s">
        <v>20</v>
      </c>
      <c r="D86" s="11" t="s">
        <v>162</v>
      </c>
      <c r="E86" s="11">
        <v>42</v>
      </c>
      <c r="F86" s="12">
        <v>2055</v>
      </c>
      <c r="G86" s="11" t="s">
        <v>163</v>
      </c>
      <c r="H86" s="11">
        <v>58</v>
      </c>
      <c r="I86" s="12">
        <v>2827</v>
      </c>
      <c r="J86" s="12">
        <f>I86-F86</f>
        <v>772</v>
      </c>
      <c r="K86" s="12"/>
      <c r="L86" s="12"/>
      <c r="M86" s="12"/>
      <c r="N86" s="12"/>
      <c r="O86" s="12"/>
      <c r="P86" s="12"/>
      <c r="Q86" s="12">
        <f>F86+I86+L86+N86+P86</f>
        <v>4882</v>
      </c>
      <c r="R86" s="11"/>
    </row>
    <row r="87" spans="2:25">
      <c r="B87" s="9">
        <v>82</v>
      </c>
      <c r="C87" s="10" t="s">
        <v>20</v>
      </c>
      <c r="D87" s="11" t="s">
        <v>164</v>
      </c>
      <c r="E87" s="11">
        <v>39</v>
      </c>
      <c r="F87" s="12">
        <v>1860</v>
      </c>
      <c r="G87" s="11" t="s">
        <v>238</v>
      </c>
      <c r="H87" s="11">
        <v>61</v>
      </c>
      <c r="I87" s="12">
        <v>2944</v>
      </c>
      <c r="J87" s="12">
        <f>I87-F87</f>
        <v>1084</v>
      </c>
      <c r="K87" s="12"/>
      <c r="L87" s="12"/>
      <c r="M87" s="12"/>
      <c r="N87" s="12"/>
      <c r="O87" s="12"/>
      <c r="P87" s="12"/>
      <c r="Q87" s="12">
        <f>F87+I87+L87+N87+P87</f>
        <v>4804</v>
      </c>
      <c r="R87" s="11"/>
    </row>
    <row r="88" spans="2:25">
      <c r="B88" s="9">
        <v>83</v>
      </c>
      <c r="C88" s="10" t="s">
        <v>20</v>
      </c>
      <c r="D88" s="11" t="s">
        <v>239</v>
      </c>
      <c r="E88" s="11">
        <v>42</v>
      </c>
      <c r="F88" s="12">
        <v>1785</v>
      </c>
      <c r="G88" s="11" t="s">
        <v>240</v>
      </c>
      <c r="H88" s="11">
        <v>58</v>
      </c>
      <c r="I88" s="12">
        <v>2516</v>
      </c>
      <c r="J88" s="12">
        <f>I88-F88</f>
        <v>731</v>
      </c>
      <c r="K88" s="12"/>
      <c r="L88" s="12"/>
      <c r="M88" s="12"/>
      <c r="N88" s="12"/>
      <c r="O88" s="12"/>
      <c r="P88" s="12"/>
      <c r="Q88" s="12">
        <f>F88+I88+L88+N88+P88</f>
        <v>4301</v>
      </c>
      <c r="R88" s="11"/>
    </row>
    <row r="89" spans="2:25">
      <c r="B89" s="9">
        <v>84</v>
      </c>
      <c r="C89" s="10" t="s">
        <v>20</v>
      </c>
      <c r="D89" s="11" t="s">
        <v>241</v>
      </c>
      <c r="E89" s="11">
        <v>46</v>
      </c>
      <c r="F89" s="12">
        <v>2226</v>
      </c>
      <c r="G89" s="11" t="s">
        <v>242</v>
      </c>
      <c r="H89" s="11">
        <v>54</v>
      </c>
      <c r="I89" s="12">
        <v>2586</v>
      </c>
      <c r="J89" s="12">
        <f>I89-F89</f>
        <v>360</v>
      </c>
      <c r="K89" s="12"/>
      <c r="L89" s="12"/>
      <c r="M89" s="12"/>
      <c r="N89" s="12"/>
      <c r="O89" s="12"/>
      <c r="P89" s="12"/>
      <c r="Q89" s="12">
        <f>F89+I89+L89+N89+P89</f>
        <v>4812</v>
      </c>
      <c r="R89" s="11"/>
    </row>
    <row r="90" spans="2:25">
      <c r="B90" s="9">
        <v>85</v>
      </c>
      <c r="C90" s="10" t="s">
        <v>20</v>
      </c>
      <c r="D90" s="11" t="s">
        <v>222</v>
      </c>
      <c r="E90" s="11">
        <v>76</v>
      </c>
      <c r="F90" s="12">
        <v>4735</v>
      </c>
      <c r="G90" s="11" t="s">
        <v>223</v>
      </c>
      <c r="H90" s="11">
        <v>24</v>
      </c>
      <c r="I90" s="12">
        <v>1512</v>
      </c>
      <c r="J90" s="12">
        <f>I90-F90</f>
        <v>-3223</v>
      </c>
      <c r="K90" s="12"/>
      <c r="L90" s="12"/>
      <c r="M90" s="12"/>
      <c r="N90" s="12"/>
      <c r="O90" s="12"/>
      <c r="P90" s="12"/>
      <c r="Q90" s="12">
        <f>F90+I90+L90+N90+P90</f>
        <v>6247</v>
      </c>
      <c r="R90" s="11"/>
    </row>
    <row r="91" spans="2:25">
      <c r="B91" s="9">
        <v>86</v>
      </c>
      <c r="C91" s="10" t="s">
        <v>20</v>
      </c>
      <c r="D91" s="11" t="s">
        <v>224</v>
      </c>
      <c r="E91" s="11">
        <v>67</v>
      </c>
      <c r="F91" s="12">
        <v>3591</v>
      </c>
      <c r="G91" s="11" t="s">
        <v>225</v>
      </c>
      <c r="H91" s="11">
        <v>33</v>
      </c>
      <c r="I91" s="12">
        <v>1791</v>
      </c>
      <c r="J91" s="12">
        <f>I91-F91</f>
        <v>-1800</v>
      </c>
      <c r="K91" s="12"/>
      <c r="L91" s="12"/>
      <c r="M91" s="12"/>
      <c r="N91" s="12"/>
      <c r="O91" s="12"/>
      <c r="P91" s="12"/>
      <c r="Q91" s="12">
        <f>F91+I91+L91+N91+P91</f>
        <v>5382</v>
      </c>
      <c r="R91" s="11"/>
    </row>
    <row r="92" spans="2:25">
      <c r="B92" s="9">
        <v>87</v>
      </c>
      <c r="C92" s="10" t="s">
        <v>20</v>
      </c>
      <c r="D92" s="11" t="s">
        <v>226</v>
      </c>
      <c r="E92" s="11">
        <v>73</v>
      </c>
      <c r="F92" s="12">
        <v>4010</v>
      </c>
      <c r="G92" s="11"/>
      <c r="H92" s="11">
        <v>0</v>
      </c>
      <c r="I92" s="12"/>
      <c r="J92" s="12">
        <f>I92-F92</f>
        <v>-4010</v>
      </c>
      <c r="K92" s="12"/>
      <c r="L92" s="12"/>
      <c r="M92" s="12"/>
      <c r="N92" s="12"/>
      <c r="O92" s="11" t="s">
        <v>227</v>
      </c>
      <c r="P92" s="12">
        <v>1505</v>
      </c>
      <c r="Q92" s="12">
        <f>F92+I92+L92+N92+P92</f>
        <v>5515</v>
      </c>
      <c r="R92" s="11"/>
    </row>
    <row r="93" spans="2:25">
      <c r="B93" s="9">
        <v>88</v>
      </c>
      <c r="C93" s="10" t="s">
        <v>20</v>
      </c>
      <c r="D93" s="11" t="s">
        <v>228</v>
      </c>
      <c r="E93" s="11">
        <v>70</v>
      </c>
      <c r="F93" s="12">
        <v>4110</v>
      </c>
      <c r="G93" s="11" t="s">
        <v>229</v>
      </c>
      <c r="H93" s="11">
        <v>30</v>
      </c>
      <c r="I93" s="12">
        <v>1759</v>
      </c>
      <c r="J93" s="12">
        <f>I93-F93</f>
        <v>-2351</v>
      </c>
      <c r="K93" s="12"/>
      <c r="L93" s="12"/>
      <c r="M93" s="12"/>
      <c r="N93" s="12"/>
      <c r="O93" s="12"/>
      <c r="P93" s="12"/>
      <c r="Q93" s="12">
        <f>F93+I93+L93+N93+P93</f>
        <v>5869</v>
      </c>
      <c r="R93" s="11"/>
    </row>
    <row r="94" spans="2:25">
      <c r="B94" s="9">
        <v>89</v>
      </c>
      <c r="C94" s="10" t="s">
        <v>20</v>
      </c>
      <c r="D94" s="11" t="s">
        <v>230</v>
      </c>
      <c r="E94" s="11">
        <v>38</v>
      </c>
      <c r="F94" s="12">
        <v>1740</v>
      </c>
      <c r="G94" s="11" t="s">
        <v>231</v>
      </c>
      <c r="H94" s="11">
        <v>62</v>
      </c>
      <c r="I94" s="12">
        <v>2861</v>
      </c>
      <c r="J94" s="12">
        <f>I94-F94</f>
        <v>1121</v>
      </c>
      <c r="K94" s="12"/>
      <c r="L94" s="12"/>
      <c r="M94" s="12"/>
      <c r="N94" s="12"/>
      <c r="O94" s="12"/>
      <c r="P94" s="12"/>
      <c r="Q94" s="12">
        <f>F94+I94+L94+N94+P94</f>
        <v>4601</v>
      </c>
      <c r="R94" s="11"/>
    </row>
    <row r="95" spans="2:25">
      <c r="B95" s="9">
        <v>90</v>
      </c>
      <c r="C95" s="10" t="s">
        <v>20</v>
      </c>
      <c r="D95" s="11" t="s">
        <v>232</v>
      </c>
      <c r="E95" s="11">
        <v>26</v>
      </c>
      <c r="F95" s="12">
        <v>1259</v>
      </c>
      <c r="G95" s="11" t="s">
        <v>233</v>
      </c>
      <c r="H95" s="11">
        <v>69</v>
      </c>
      <c r="I95" s="12">
        <v>3290</v>
      </c>
      <c r="J95" s="12">
        <f>I95-F95</f>
        <v>2031</v>
      </c>
      <c r="K95" s="11" t="s">
        <v>234</v>
      </c>
      <c r="L95" s="12">
        <v>104</v>
      </c>
      <c r="M95" s="11" t="s">
        <v>235</v>
      </c>
      <c r="N95" s="12">
        <v>120</v>
      </c>
      <c r="O95" s="12"/>
      <c r="P95" s="12"/>
      <c r="Q95" s="12">
        <f>F95+I95+L95+N95+P95</f>
        <v>4773</v>
      </c>
      <c r="R95" s="11"/>
      <c r="Y95" s="13"/>
    </row>
    <row r="96" spans="2:25">
      <c r="B96" s="9">
        <v>91</v>
      </c>
      <c r="C96" s="10" t="s">
        <v>20</v>
      </c>
      <c r="D96" s="11" t="s">
        <v>236</v>
      </c>
      <c r="E96" s="11">
        <v>16</v>
      </c>
      <c r="F96" s="12">
        <v>898</v>
      </c>
      <c r="G96" s="11" t="s">
        <v>61</v>
      </c>
      <c r="H96" s="11">
        <v>84</v>
      </c>
      <c r="I96" s="12">
        <v>4730</v>
      </c>
      <c r="J96" s="12">
        <f>I96-F96</f>
        <v>3832</v>
      </c>
      <c r="K96" s="12"/>
      <c r="L96" s="12"/>
      <c r="M96" s="12"/>
      <c r="N96" s="12"/>
      <c r="O96" s="12"/>
      <c r="P96" s="12"/>
      <c r="Q96" s="12">
        <f>F96+I96+L96+N96+P96</f>
        <v>5628</v>
      </c>
      <c r="R96" s="11"/>
    </row>
    <row r="97" spans="1:21">
      <c r="B97" s="9">
        <v>92</v>
      </c>
      <c r="C97" s="10" t="s">
        <v>20</v>
      </c>
      <c r="D97" s="11" t="s">
        <v>62</v>
      </c>
      <c r="E97" s="11">
        <v>56</v>
      </c>
      <c r="F97" s="12">
        <v>2770</v>
      </c>
      <c r="G97" s="11" t="s">
        <v>63</v>
      </c>
      <c r="H97" s="11">
        <v>44</v>
      </c>
      <c r="I97" s="12">
        <v>2160</v>
      </c>
      <c r="J97" s="12">
        <f>I97-F97</f>
        <v>-610</v>
      </c>
      <c r="K97" s="12"/>
      <c r="L97" s="12"/>
      <c r="M97" s="12"/>
      <c r="N97" s="12"/>
      <c r="O97" s="12"/>
      <c r="P97" s="12"/>
      <c r="Q97" s="12">
        <f>F97+I97+L97+N97+P97</f>
        <v>4930</v>
      </c>
      <c r="R97" s="11"/>
    </row>
    <row r="98" spans="1:21">
      <c r="B98" s="9">
        <v>93</v>
      </c>
      <c r="C98" s="10" t="s">
        <v>20</v>
      </c>
      <c r="D98" s="11" t="s">
        <v>64</v>
      </c>
      <c r="E98" s="11">
        <v>57</v>
      </c>
      <c r="F98" s="12">
        <v>2419</v>
      </c>
      <c r="G98" s="11" t="s">
        <v>65</v>
      </c>
      <c r="H98" s="11">
        <v>39</v>
      </c>
      <c r="I98" s="12">
        <v>1664</v>
      </c>
      <c r="J98" s="12">
        <f>I98-F98</f>
        <v>-755</v>
      </c>
      <c r="K98" s="11" t="s">
        <v>66</v>
      </c>
      <c r="L98" s="12">
        <v>155</v>
      </c>
      <c r="M98" s="12"/>
      <c r="N98" s="12"/>
      <c r="O98" s="12"/>
      <c r="P98" s="12"/>
      <c r="Q98" s="12">
        <f>F98+I98+L98+N98+P98</f>
        <v>4238</v>
      </c>
      <c r="R98" s="11"/>
      <c r="U98" s="13"/>
    </row>
    <row r="99" spans="1:21">
      <c r="B99" s="9">
        <v>94</v>
      </c>
      <c r="C99" s="10" t="s">
        <v>20</v>
      </c>
      <c r="D99" s="11" t="s">
        <v>67</v>
      </c>
      <c r="E99" s="11">
        <v>45</v>
      </c>
      <c r="F99" s="12">
        <v>2247</v>
      </c>
      <c r="G99" s="11" t="s">
        <v>276</v>
      </c>
      <c r="H99" s="11">
        <v>55</v>
      </c>
      <c r="I99" s="12">
        <v>2798</v>
      </c>
      <c r="J99" s="12">
        <f>I99-F99</f>
        <v>551</v>
      </c>
      <c r="K99" s="12"/>
      <c r="L99" s="12"/>
      <c r="M99" s="12"/>
      <c r="N99" s="12"/>
      <c r="O99" s="12"/>
      <c r="P99" s="12"/>
      <c r="Q99" s="12">
        <f>F99+I99+L99+N99+P99</f>
        <v>5045</v>
      </c>
      <c r="R99" s="11"/>
    </row>
    <row r="100" spans="1:21">
      <c r="B100" s="9">
        <v>95</v>
      </c>
      <c r="C100" s="10" t="s">
        <v>20</v>
      </c>
      <c r="D100" s="11" t="s">
        <v>277</v>
      </c>
      <c r="E100" s="11">
        <v>22</v>
      </c>
      <c r="F100" s="12">
        <v>905</v>
      </c>
      <c r="G100" s="11" t="s">
        <v>278</v>
      </c>
      <c r="H100" s="11">
        <v>75</v>
      </c>
      <c r="I100" s="12">
        <v>3117</v>
      </c>
      <c r="J100" s="12">
        <f>I100-F100</f>
        <v>2212</v>
      </c>
      <c r="K100" s="11" t="s">
        <v>279</v>
      </c>
      <c r="L100" s="12">
        <v>136</v>
      </c>
      <c r="M100" s="12"/>
      <c r="N100" s="12"/>
      <c r="O100" s="12"/>
      <c r="P100" s="12"/>
      <c r="Q100" s="12">
        <f>F100+I100+L100+N100+P100</f>
        <v>4158</v>
      </c>
      <c r="R100" s="11"/>
      <c r="U100" s="13"/>
    </row>
    <row r="101" spans="1:21">
      <c r="B101" s="9">
        <v>96</v>
      </c>
      <c r="C101" s="10" t="s">
        <v>20</v>
      </c>
      <c r="D101" s="11" t="s">
        <v>280</v>
      </c>
      <c r="E101" s="11">
        <v>47</v>
      </c>
      <c r="F101" s="12">
        <v>2688</v>
      </c>
      <c r="G101" s="11" t="s">
        <v>281</v>
      </c>
      <c r="H101" s="11">
        <v>53</v>
      </c>
      <c r="I101" s="12">
        <v>3035</v>
      </c>
      <c r="J101" s="12">
        <f>I101-F101</f>
        <v>347</v>
      </c>
      <c r="K101" s="12"/>
      <c r="L101" s="12"/>
      <c r="M101" s="12"/>
      <c r="N101" s="12"/>
      <c r="O101" s="12"/>
      <c r="P101" s="12"/>
      <c r="Q101" s="12">
        <f>F101+I101+L101+N101+P101</f>
        <v>5723</v>
      </c>
      <c r="R101" s="11"/>
    </row>
    <row r="102" spans="1:21">
      <c r="B102" s="9">
        <v>97</v>
      </c>
      <c r="C102" s="10" t="s">
        <v>20</v>
      </c>
      <c r="D102" s="11" t="s">
        <v>282</v>
      </c>
      <c r="E102" s="11">
        <v>56</v>
      </c>
      <c r="F102" s="12">
        <v>2898</v>
      </c>
      <c r="G102" s="11" t="s">
        <v>283</v>
      </c>
      <c r="H102" s="11">
        <v>44</v>
      </c>
      <c r="I102" s="12">
        <v>2278</v>
      </c>
      <c r="J102" s="12">
        <f>I102-F102</f>
        <v>-620</v>
      </c>
      <c r="K102" s="12"/>
      <c r="L102" s="12"/>
      <c r="M102" s="12"/>
      <c r="N102" s="12"/>
      <c r="O102" s="12"/>
      <c r="P102" s="12"/>
      <c r="Q102" s="12">
        <f>F102+I102+L102+N102+P102</f>
        <v>5176</v>
      </c>
      <c r="R102" s="11"/>
    </row>
    <row r="103" spans="1:21">
      <c r="B103" s="9">
        <v>98</v>
      </c>
      <c r="C103" s="10" t="s">
        <v>20</v>
      </c>
      <c r="D103" s="11" t="s">
        <v>284</v>
      </c>
      <c r="E103" s="11">
        <v>37</v>
      </c>
      <c r="F103" s="12">
        <v>1860</v>
      </c>
      <c r="G103" s="11" t="s">
        <v>285</v>
      </c>
      <c r="H103" s="11">
        <v>59</v>
      </c>
      <c r="I103" s="12">
        <v>2985</v>
      </c>
      <c r="J103" s="12">
        <f>I103-F103</f>
        <v>1125</v>
      </c>
      <c r="K103" s="11" t="s">
        <v>286</v>
      </c>
      <c r="L103" s="12">
        <v>208</v>
      </c>
      <c r="M103" s="12"/>
      <c r="N103" s="12"/>
      <c r="O103" s="12"/>
      <c r="P103" s="12"/>
      <c r="Q103" s="12">
        <f>F103+I103+L103+N103+P103</f>
        <v>5053</v>
      </c>
      <c r="R103" s="11"/>
      <c r="U103" s="13"/>
    </row>
    <row r="104" spans="1:21">
      <c r="B104" s="9">
        <v>99</v>
      </c>
      <c r="C104" s="10" t="s">
        <v>20</v>
      </c>
      <c r="D104" s="11" t="s">
        <v>287</v>
      </c>
      <c r="E104" s="11">
        <v>34</v>
      </c>
      <c r="F104" s="12">
        <v>1761</v>
      </c>
      <c r="G104" s="11" t="s">
        <v>288</v>
      </c>
      <c r="H104" s="11">
        <v>66</v>
      </c>
      <c r="I104" s="12">
        <v>3417</v>
      </c>
      <c r="J104" s="12">
        <f>I104-F104</f>
        <v>1656</v>
      </c>
      <c r="K104" s="12"/>
      <c r="L104" s="12"/>
      <c r="M104" s="12"/>
      <c r="N104" s="12"/>
      <c r="O104" s="12"/>
      <c r="P104" s="12"/>
      <c r="Q104" s="12">
        <f>F104+I104+L104+N104+P104</f>
        <v>5178</v>
      </c>
      <c r="R104" s="11"/>
    </row>
    <row r="105" spans="1:21">
      <c r="B105" s="9">
        <v>100</v>
      </c>
      <c r="C105" s="10" t="s">
        <v>20</v>
      </c>
      <c r="D105" s="11" t="s">
        <v>289</v>
      </c>
      <c r="E105" s="11">
        <v>17</v>
      </c>
      <c r="F105" s="12">
        <v>853</v>
      </c>
      <c r="G105" s="11" t="s">
        <v>147</v>
      </c>
      <c r="H105" s="11">
        <v>79</v>
      </c>
      <c r="I105" s="12">
        <v>4053</v>
      </c>
      <c r="J105" s="12">
        <f>I105-F105</f>
        <v>3200</v>
      </c>
      <c r="K105" s="11" t="s">
        <v>84</v>
      </c>
      <c r="L105" s="12">
        <v>211</v>
      </c>
      <c r="M105" s="12"/>
      <c r="N105" s="12"/>
      <c r="O105" s="12"/>
      <c r="P105" s="12"/>
      <c r="Q105" s="12">
        <f>F105+I105+L105+N105+P105</f>
        <v>5117</v>
      </c>
      <c r="R105" s="11"/>
      <c r="U105" s="13"/>
    </row>
    <row r="106" spans="1:21">
      <c r="A106">
        <v>1</v>
      </c>
      <c r="B106" s="12">
        <v>1</v>
      </c>
      <c r="C106" s="14" t="s">
        <v>85</v>
      </c>
      <c r="D106" s="11" t="s">
        <v>86</v>
      </c>
      <c r="E106" s="9">
        <v>100</v>
      </c>
      <c r="F106" s="12">
        <v>7586</v>
      </c>
      <c r="G106" s="11"/>
      <c r="H106" s="11">
        <v>0</v>
      </c>
      <c r="I106" s="11"/>
      <c r="J106" s="12">
        <f>I106-F106</f>
        <v>-7586</v>
      </c>
      <c r="K106" s="11"/>
      <c r="L106" s="11"/>
      <c r="M106" s="11"/>
      <c r="N106" s="11"/>
      <c r="O106" s="11"/>
      <c r="P106" s="11"/>
      <c r="Q106" s="12">
        <f>F106+I106</f>
        <v>7586</v>
      </c>
      <c r="R106" s="11"/>
    </row>
    <row r="107" spans="1:21">
      <c r="A107">
        <f>A106+1</f>
        <v>2</v>
      </c>
      <c r="B107" s="12">
        <v>4</v>
      </c>
      <c r="C107" s="14" t="s">
        <v>85</v>
      </c>
      <c r="D107" s="11" t="s">
        <v>87</v>
      </c>
      <c r="E107" s="9">
        <v>62</v>
      </c>
      <c r="F107" s="12">
        <v>5170</v>
      </c>
      <c r="G107" s="11" t="s">
        <v>88</v>
      </c>
      <c r="H107" s="9">
        <v>38</v>
      </c>
      <c r="I107" s="12">
        <v>3149</v>
      </c>
      <c r="J107" s="12">
        <f>I107-F107</f>
        <v>-2021</v>
      </c>
      <c r="K107" s="11"/>
      <c r="L107" s="11"/>
      <c r="M107" s="11"/>
      <c r="N107" s="11"/>
      <c r="O107" s="11"/>
      <c r="P107" s="11"/>
      <c r="Q107" s="12">
        <f>F107+I107</f>
        <v>8319</v>
      </c>
      <c r="R107" s="11"/>
    </row>
    <row r="108" spans="1:21">
      <c r="A108">
        <f t="shared" ref="A108:A132" si="0">A107+1</f>
        <v>3</v>
      </c>
      <c r="B108" s="12">
        <v>5</v>
      </c>
      <c r="C108" s="14" t="s">
        <v>85</v>
      </c>
      <c r="D108" s="11" t="s">
        <v>89</v>
      </c>
      <c r="E108" s="9">
        <v>100</v>
      </c>
      <c r="F108" s="12">
        <v>7989</v>
      </c>
      <c r="G108" s="11"/>
      <c r="H108" s="9">
        <v>0</v>
      </c>
      <c r="I108" s="12"/>
      <c r="J108" s="12">
        <f>I108-F108</f>
        <v>-7989</v>
      </c>
      <c r="K108" s="11"/>
      <c r="L108" s="11"/>
      <c r="M108" s="11"/>
      <c r="N108" s="11"/>
      <c r="O108" s="11"/>
      <c r="P108" s="11"/>
      <c r="Q108" s="12">
        <f>F108+I108</f>
        <v>7989</v>
      </c>
      <c r="R108" s="11"/>
    </row>
    <row r="109" spans="1:21">
      <c r="A109">
        <f t="shared" si="0"/>
        <v>4</v>
      </c>
      <c r="B109" s="12">
        <v>8</v>
      </c>
      <c r="C109" s="14" t="s">
        <v>90</v>
      </c>
      <c r="D109" s="11" t="s">
        <v>91</v>
      </c>
      <c r="E109" s="9">
        <v>43</v>
      </c>
      <c r="F109" s="12">
        <v>1996</v>
      </c>
      <c r="G109" s="11" t="s">
        <v>92</v>
      </c>
      <c r="H109" s="9">
        <v>57</v>
      </c>
      <c r="I109" s="12">
        <v>2675</v>
      </c>
      <c r="J109" s="12">
        <f>I109-F109</f>
        <v>679</v>
      </c>
      <c r="K109" s="11"/>
      <c r="L109" s="11"/>
      <c r="M109" s="11"/>
      <c r="N109" s="11"/>
      <c r="O109" s="11"/>
      <c r="P109" s="11"/>
      <c r="Q109" s="12">
        <f>F109+I109</f>
        <v>4671</v>
      </c>
      <c r="R109" s="11"/>
    </row>
    <row r="110" spans="1:21">
      <c r="A110">
        <f t="shared" si="0"/>
        <v>5</v>
      </c>
      <c r="B110" s="12">
        <v>9</v>
      </c>
      <c r="C110" s="14" t="s">
        <v>90</v>
      </c>
      <c r="D110" s="11" t="s">
        <v>93</v>
      </c>
      <c r="E110" s="9">
        <v>100</v>
      </c>
      <c r="F110" s="12">
        <v>6773</v>
      </c>
      <c r="G110" s="11"/>
      <c r="H110" s="9">
        <v>0</v>
      </c>
      <c r="I110" s="12"/>
      <c r="J110" s="12">
        <f>I110-F110</f>
        <v>-6773</v>
      </c>
      <c r="K110" s="11"/>
      <c r="L110" s="11"/>
      <c r="M110" s="11"/>
      <c r="N110" s="11"/>
      <c r="O110" s="11"/>
      <c r="P110" s="11"/>
      <c r="Q110" s="12">
        <f>F110+I110</f>
        <v>6773</v>
      </c>
      <c r="R110" s="11"/>
    </row>
    <row r="111" spans="1:21">
      <c r="A111">
        <f t="shared" si="0"/>
        <v>6</v>
      </c>
      <c r="B111" s="12">
        <v>11</v>
      </c>
      <c r="C111" s="14" t="s">
        <v>90</v>
      </c>
      <c r="D111" s="11" t="s">
        <v>94</v>
      </c>
      <c r="E111" s="9">
        <v>53</v>
      </c>
      <c r="F111" s="12">
        <v>3683</v>
      </c>
      <c r="G111" s="11" t="s">
        <v>95</v>
      </c>
      <c r="H111" s="9">
        <v>47</v>
      </c>
      <c r="I111" s="12">
        <v>3276</v>
      </c>
      <c r="J111" s="12">
        <f>I111-F111</f>
        <v>-407</v>
      </c>
      <c r="K111" s="11"/>
      <c r="L111" s="11"/>
      <c r="M111" s="11"/>
      <c r="N111" s="11"/>
      <c r="O111" s="11"/>
      <c r="P111" s="11"/>
      <c r="Q111" s="12">
        <f>F111+I111</f>
        <v>6959</v>
      </c>
      <c r="R111" s="11"/>
    </row>
    <row r="112" spans="1:21">
      <c r="A112">
        <f t="shared" si="0"/>
        <v>7</v>
      </c>
      <c r="B112" s="12">
        <v>12</v>
      </c>
      <c r="C112" s="14" t="s">
        <v>85</v>
      </c>
      <c r="D112" s="11" t="s">
        <v>96</v>
      </c>
      <c r="E112" s="9">
        <v>56</v>
      </c>
      <c r="F112" s="12">
        <v>3358</v>
      </c>
      <c r="G112" s="11" t="s">
        <v>97</v>
      </c>
      <c r="H112" s="9">
        <v>44</v>
      </c>
      <c r="I112" s="12">
        <v>2641</v>
      </c>
      <c r="J112" s="12">
        <f>I112-F112</f>
        <v>-717</v>
      </c>
      <c r="K112" s="11"/>
      <c r="L112" s="11"/>
      <c r="M112" s="11"/>
      <c r="N112" s="11"/>
      <c r="O112" s="11"/>
      <c r="P112" s="11"/>
      <c r="Q112" s="12">
        <f>F112+I112</f>
        <v>5999</v>
      </c>
      <c r="R112" s="11"/>
    </row>
    <row r="113" spans="1:18">
      <c r="A113">
        <f t="shared" si="0"/>
        <v>8</v>
      </c>
      <c r="B113" s="12">
        <v>13</v>
      </c>
      <c r="C113" s="14" t="s">
        <v>85</v>
      </c>
      <c r="D113" s="11" t="s">
        <v>98</v>
      </c>
      <c r="E113" s="9">
        <v>52</v>
      </c>
      <c r="F113" s="12">
        <v>2681</v>
      </c>
      <c r="G113" s="11" t="s">
        <v>99</v>
      </c>
      <c r="H113" s="9">
        <v>48</v>
      </c>
      <c r="I113" s="12">
        <v>2508</v>
      </c>
      <c r="J113" s="12">
        <f>I113-F113</f>
        <v>-173</v>
      </c>
      <c r="K113" s="11"/>
      <c r="L113" s="11"/>
      <c r="M113" s="11"/>
      <c r="N113" s="11"/>
      <c r="O113" s="11"/>
      <c r="P113" s="11"/>
      <c r="Q113" s="12">
        <f>F113+I113</f>
        <v>5189</v>
      </c>
      <c r="R113" s="11"/>
    </row>
    <row r="114" spans="1:18">
      <c r="A114">
        <f t="shared" si="0"/>
        <v>9</v>
      </c>
      <c r="B114" s="12">
        <v>14</v>
      </c>
      <c r="C114" s="14" t="s">
        <v>85</v>
      </c>
      <c r="D114" s="11" t="s">
        <v>100</v>
      </c>
      <c r="E114" s="9">
        <v>72</v>
      </c>
      <c r="F114" s="12">
        <v>5624</v>
      </c>
      <c r="G114" s="11" t="s">
        <v>101</v>
      </c>
      <c r="H114" s="9">
        <v>28</v>
      </c>
      <c r="I114" s="12">
        <v>2231</v>
      </c>
      <c r="J114" s="12">
        <f>I114-F114</f>
        <v>-3393</v>
      </c>
      <c r="K114" s="11"/>
      <c r="L114" s="11"/>
      <c r="M114" s="11"/>
      <c r="N114" s="11"/>
      <c r="O114" s="11"/>
      <c r="P114" s="11"/>
      <c r="Q114" s="12">
        <f>F114+I114</f>
        <v>7855</v>
      </c>
      <c r="R114" s="11"/>
    </row>
    <row r="115" spans="1:18">
      <c r="A115">
        <f t="shared" si="0"/>
        <v>10</v>
      </c>
      <c r="B115" s="12">
        <v>15</v>
      </c>
      <c r="C115" s="14" t="s">
        <v>85</v>
      </c>
      <c r="D115" s="11" t="s">
        <v>102</v>
      </c>
      <c r="E115" s="9">
        <v>80</v>
      </c>
      <c r="F115" s="12">
        <v>7504</v>
      </c>
      <c r="G115" s="11" t="s">
        <v>103</v>
      </c>
      <c r="H115" s="9">
        <v>20</v>
      </c>
      <c r="I115" s="12">
        <v>1883</v>
      </c>
      <c r="J115" s="12">
        <f>I115-F115</f>
        <v>-5621</v>
      </c>
      <c r="K115" s="11"/>
      <c r="L115" s="11"/>
      <c r="M115" s="11"/>
      <c r="N115" s="11"/>
      <c r="O115" s="11"/>
      <c r="P115" s="11"/>
      <c r="Q115" s="12">
        <f>F115+I115</f>
        <v>9387</v>
      </c>
      <c r="R115" s="11" t="s">
        <v>104</v>
      </c>
    </row>
    <row r="116" spans="1:18">
      <c r="A116">
        <f t="shared" si="0"/>
        <v>11</v>
      </c>
      <c r="B116" s="12">
        <v>19</v>
      </c>
      <c r="C116" s="14" t="s">
        <v>85</v>
      </c>
      <c r="D116" s="11" t="s">
        <v>171</v>
      </c>
      <c r="E116" s="9">
        <v>100</v>
      </c>
      <c r="F116" s="12">
        <v>7643</v>
      </c>
      <c r="G116" s="11"/>
      <c r="H116" s="9">
        <v>0</v>
      </c>
      <c r="I116" s="12"/>
      <c r="J116" s="12">
        <f>I116-F116</f>
        <v>-7643</v>
      </c>
      <c r="K116" s="11"/>
      <c r="L116" s="11"/>
      <c r="M116" s="11"/>
      <c r="N116" s="11"/>
      <c r="O116" s="11"/>
      <c r="P116" s="11"/>
      <c r="Q116" s="12">
        <f>F116+I116</f>
        <v>7643</v>
      </c>
      <c r="R116" s="11"/>
    </row>
    <row r="117" spans="1:18">
      <c r="A117">
        <f t="shared" si="0"/>
        <v>12</v>
      </c>
      <c r="B117" s="12">
        <v>20</v>
      </c>
      <c r="C117" s="14" t="s">
        <v>85</v>
      </c>
      <c r="D117" s="11" t="s">
        <v>172</v>
      </c>
      <c r="E117" s="9">
        <v>100</v>
      </c>
      <c r="F117" s="12">
        <v>7739</v>
      </c>
      <c r="G117" s="11"/>
      <c r="H117" s="9">
        <v>0</v>
      </c>
      <c r="I117" s="12"/>
      <c r="J117" s="12">
        <f>I117-F117</f>
        <v>-7739</v>
      </c>
      <c r="K117" s="11"/>
      <c r="L117" s="11"/>
      <c r="M117" s="11"/>
      <c r="N117" s="11"/>
      <c r="O117" s="11"/>
      <c r="P117" s="11"/>
      <c r="Q117" s="12">
        <f>F117+I117</f>
        <v>7739</v>
      </c>
      <c r="R117" s="11"/>
    </row>
    <row r="118" spans="1:18">
      <c r="A118">
        <f t="shared" si="0"/>
        <v>13</v>
      </c>
      <c r="B118" s="12">
        <v>22</v>
      </c>
      <c r="C118" s="14" t="s">
        <v>85</v>
      </c>
      <c r="D118" s="11" t="s">
        <v>173</v>
      </c>
      <c r="E118" s="9">
        <v>66</v>
      </c>
      <c r="F118" s="12">
        <v>4855</v>
      </c>
      <c r="G118" s="11" t="s">
        <v>174</v>
      </c>
      <c r="H118" s="9">
        <v>34</v>
      </c>
      <c r="I118" s="12">
        <v>2530</v>
      </c>
      <c r="J118" s="12">
        <f>I118-F118</f>
        <v>-2325</v>
      </c>
      <c r="K118" s="11"/>
      <c r="L118" s="11"/>
      <c r="M118" s="11"/>
      <c r="N118" s="11"/>
      <c r="O118" s="11"/>
      <c r="P118" s="11"/>
      <c r="Q118" s="12">
        <f>F118+I118</f>
        <v>7385</v>
      </c>
      <c r="R118" s="11"/>
    </row>
    <row r="119" spans="1:18">
      <c r="A119">
        <f t="shared" si="0"/>
        <v>14</v>
      </c>
      <c r="B119" s="12">
        <v>24</v>
      </c>
      <c r="C119" s="14" t="s">
        <v>85</v>
      </c>
      <c r="D119" s="11" t="s">
        <v>175</v>
      </c>
      <c r="E119" s="9">
        <v>44</v>
      </c>
      <c r="F119" s="12">
        <v>3109</v>
      </c>
      <c r="G119" s="11" t="s">
        <v>176</v>
      </c>
      <c r="H119" s="9">
        <v>56</v>
      </c>
      <c r="I119" s="12">
        <v>3950</v>
      </c>
      <c r="J119" s="12">
        <f>I119-F119</f>
        <v>841</v>
      </c>
      <c r="K119" s="11"/>
      <c r="L119" s="11"/>
      <c r="M119" s="11"/>
      <c r="N119" s="11"/>
      <c r="O119" s="11"/>
      <c r="P119" s="11"/>
      <c r="Q119" s="12">
        <f>F119+I119</f>
        <v>7059</v>
      </c>
      <c r="R119" s="11"/>
    </row>
    <row r="120" spans="1:18">
      <c r="A120">
        <f t="shared" si="0"/>
        <v>15</v>
      </c>
      <c r="B120" s="12">
        <v>27</v>
      </c>
      <c r="C120" s="14" t="s">
        <v>85</v>
      </c>
      <c r="D120" s="11" t="s">
        <v>177</v>
      </c>
      <c r="E120" s="9">
        <v>100</v>
      </c>
      <c r="F120" s="12">
        <v>9670</v>
      </c>
      <c r="G120" s="11"/>
      <c r="H120" s="9">
        <v>0</v>
      </c>
      <c r="I120" s="12"/>
      <c r="J120" s="12">
        <f>I120-F120</f>
        <v>-9670</v>
      </c>
      <c r="K120" s="11"/>
      <c r="L120" s="11"/>
      <c r="M120" s="11"/>
      <c r="N120" s="11"/>
      <c r="O120" s="11"/>
      <c r="P120" s="11"/>
      <c r="Q120" s="12">
        <f>F120+I120</f>
        <v>9670</v>
      </c>
      <c r="R120" s="11"/>
    </row>
    <row r="121" spans="1:18">
      <c r="A121">
        <f t="shared" si="0"/>
        <v>16</v>
      </c>
      <c r="B121" s="12">
        <v>29</v>
      </c>
      <c r="C121" s="14" t="s">
        <v>85</v>
      </c>
      <c r="D121" s="11" t="s">
        <v>178</v>
      </c>
      <c r="E121" s="9">
        <v>100</v>
      </c>
      <c r="F121" s="12">
        <v>8437</v>
      </c>
      <c r="G121" s="11"/>
      <c r="H121" s="9">
        <v>0</v>
      </c>
      <c r="I121" s="12"/>
      <c r="J121" s="12">
        <f>I121-F121</f>
        <v>-8437</v>
      </c>
      <c r="K121" s="11"/>
      <c r="L121" s="11"/>
      <c r="M121" s="11"/>
      <c r="N121" s="11"/>
      <c r="O121" s="11"/>
      <c r="P121" s="11"/>
      <c r="Q121" s="12">
        <f>F121+I121</f>
        <v>8437</v>
      </c>
      <c r="R121" s="11"/>
    </row>
    <row r="122" spans="1:18">
      <c r="A122">
        <f t="shared" si="0"/>
        <v>17</v>
      </c>
      <c r="B122" s="12">
        <v>30</v>
      </c>
      <c r="C122" s="14" t="s">
        <v>85</v>
      </c>
      <c r="D122" s="11" t="s">
        <v>179</v>
      </c>
      <c r="E122" s="9">
        <v>55</v>
      </c>
      <c r="F122" s="12">
        <v>6041</v>
      </c>
      <c r="G122" s="11" t="s">
        <v>180</v>
      </c>
      <c r="H122" s="9">
        <v>45</v>
      </c>
      <c r="I122" s="12">
        <v>4879</v>
      </c>
      <c r="J122" s="12">
        <f>I122-F122</f>
        <v>-1162</v>
      </c>
      <c r="K122" s="11"/>
      <c r="L122" s="11"/>
      <c r="M122" s="11"/>
      <c r="N122" s="11"/>
      <c r="O122" s="11"/>
      <c r="P122" s="11"/>
      <c r="Q122" s="12">
        <f>F122+I122</f>
        <v>10920</v>
      </c>
      <c r="R122" s="11"/>
    </row>
    <row r="123" spans="1:18">
      <c r="A123">
        <f t="shared" si="0"/>
        <v>18</v>
      </c>
      <c r="B123" s="12">
        <v>32</v>
      </c>
      <c r="C123" s="14" t="s">
        <v>90</v>
      </c>
      <c r="D123" s="11" t="s">
        <v>181</v>
      </c>
      <c r="E123" s="9">
        <v>48</v>
      </c>
      <c r="F123" s="12">
        <v>5082</v>
      </c>
      <c r="G123" s="11" t="s">
        <v>182</v>
      </c>
      <c r="H123" s="9">
        <v>52</v>
      </c>
      <c r="I123" s="12">
        <v>5572</v>
      </c>
      <c r="J123" s="12">
        <f>I123-F123</f>
        <v>490</v>
      </c>
      <c r="K123" s="11"/>
      <c r="L123" s="11"/>
      <c r="M123" s="11"/>
      <c r="N123" s="11"/>
      <c r="O123" s="11"/>
      <c r="P123" s="11"/>
      <c r="Q123" s="12">
        <f>F123+I123</f>
        <v>10654</v>
      </c>
      <c r="R123" s="11"/>
    </row>
    <row r="124" spans="1:18">
      <c r="A124">
        <f t="shared" si="0"/>
        <v>19</v>
      </c>
      <c r="B124" s="12">
        <v>33</v>
      </c>
      <c r="C124" s="14" t="s">
        <v>90</v>
      </c>
      <c r="D124" s="11" t="s">
        <v>183</v>
      </c>
      <c r="E124" s="9">
        <v>32</v>
      </c>
      <c r="F124" s="12">
        <v>3799</v>
      </c>
      <c r="G124" s="11" t="s">
        <v>184</v>
      </c>
      <c r="H124" s="9">
        <v>68</v>
      </c>
      <c r="I124" s="12">
        <v>8039</v>
      </c>
      <c r="J124" s="12">
        <f>I124-F124</f>
        <v>4240</v>
      </c>
      <c r="K124" s="11"/>
      <c r="L124" s="11"/>
      <c r="M124" s="11"/>
      <c r="N124" s="11"/>
      <c r="O124" s="11"/>
      <c r="P124" s="11"/>
      <c r="Q124" s="12">
        <f>F124+I124</f>
        <v>11838</v>
      </c>
      <c r="R124" s="11"/>
    </row>
    <row r="125" spans="1:18">
      <c r="A125">
        <f t="shared" si="0"/>
        <v>20</v>
      </c>
      <c r="B125" s="12">
        <v>34</v>
      </c>
      <c r="C125" s="14" t="s">
        <v>85</v>
      </c>
      <c r="D125" s="11" t="s">
        <v>185</v>
      </c>
      <c r="E125" s="9">
        <v>64</v>
      </c>
      <c r="F125" s="12">
        <v>6516</v>
      </c>
      <c r="G125" s="11" t="s">
        <v>186</v>
      </c>
      <c r="H125" s="9">
        <v>36</v>
      </c>
      <c r="I125" s="12">
        <v>3683</v>
      </c>
      <c r="J125" s="12">
        <f>I125-F125</f>
        <v>-2833</v>
      </c>
      <c r="K125" s="11"/>
      <c r="L125" s="11"/>
      <c r="M125" s="11"/>
      <c r="N125" s="11"/>
      <c r="O125" s="11"/>
      <c r="P125" s="11"/>
      <c r="Q125" s="12">
        <f>F125+I125</f>
        <v>10199</v>
      </c>
      <c r="R125" s="11"/>
    </row>
    <row r="126" spans="1:18">
      <c r="A126">
        <f t="shared" si="0"/>
        <v>21</v>
      </c>
      <c r="B126" s="12">
        <v>39</v>
      </c>
      <c r="C126" s="14" t="s">
        <v>85</v>
      </c>
      <c r="D126" s="11" t="s">
        <v>187</v>
      </c>
      <c r="E126" s="9">
        <v>55</v>
      </c>
      <c r="F126" s="12">
        <v>4490</v>
      </c>
      <c r="G126" s="11" t="s">
        <v>188</v>
      </c>
      <c r="H126" s="9">
        <v>45</v>
      </c>
      <c r="I126" s="12">
        <v>3725</v>
      </c>
      <c r="J126" s="12">
        <f>I126-F126</f>
        <v>-765</v>
      </c>
      <c r="K126" s="11"/>
      <c r="L126" s="11"/>
      <c r="M126" s="11"/>
      <c r="N126" s="11"/>
      <c r="O126" s="11"/>
      <c r="P126" s="11"/>
      <c r="Q126" s="12">
        <f>F126+I126</f>
        <v>8215</v>
      </c>
      <c r="R126" s="11" t="s">
        <v>104</v>
      </c>
    </row>
    <row r="127" spans="1:18">
      <c r="A127">
        <f t="shared" si="0"/>
        <v>22</v>
      </c>
      <c r="B127" s="12">
        <v>41</v>
      </c>
      <c r="C127" s="14" t="s">
        <v>85</v>
      </c>
      <c r="D127" s="11" t="s">
        <v>189</v>
      </c>
      <c r="E127" s="9">
        <v>45</v>
      </c>
      <c r="F127" s="12">
        <v>4371</v>
      </c>
      <c r="G127" s="11" t="s">
        <v>190</v>
      </c>
      <c r="H127" s="9">
        <v>55</v>
      </c>
      <c r="I127" s="12">
        <v>5423</v>
      </c>
      <c r="J127" s="12">
        <f>I127-F127</f>
        <v>1052</v>
      </c>
      <c r="K127" s="11"/>
      <c r="L127" s="11"/>
      <c r="M127" s="11"/>
      <c r="N127" s="11"/>
      <c r="O127" s="11"/>
      <c r="P127" s="11"/>
      <c r="Q127" s="12">
        <f>F127+I127</f>
        <v>9794</v>
      </c>
      <c r="R127" s="11"/>
    </row>
    <row r="128" spans="1:18">
      <c r="A128">
        <f t="shared" si="0"/>
        <v>23</v>
      </c>
      <c r="B128" s="12">
        <v>42</v>
      </c>
      <c r="C128" s="14" t="s">
        <v>85</v>
      </c>
      <c r="D128" s="11" t="s">
        <v>191</v>
      </c>
      <c r="E128" s="9">
        <v>45</v>
      </c>
      <c r="F128" s="12">
        <v>4101</v>
      </c>
      <c r="G128" s="11" t="s">
        <v>192</v>
      </c>
      <c r="H128" s="9">
        <v>55</v>
      </c>
      <c r="I128" s="12">
        <v>5070</v>
      </c>
      <c r="J128" s="12">
        <f>I128-F128</f>
        <v>969</v>
      </c>
      <c r="K128" s="11"/>
      <c r="L128" s="11"/>
      <c r="M128" s="11"/>
      <c r="N128" s="11"/>
      <c r="O128" s="11"/>
      <c r="P128" s="11"/>
      <c r="Q128" s="12">
        <f>F128+I128</f>
        <v>9171</v>
      </c>
      <c r="R128" s="11"/>
    </row>
    <row r="129" spans="1:18">
      <c r="A129">
        <f t="shared" si="0"/>
        <v>24</v>
      </c>
      <c r="B129" s="12">
        <v>43</v>
      </c>
      <c r="C129" s="14" t="s">
        <v>85</v>
      </c>
      <c r="D129" s="11" t="s">
        <v>193</v>
      </c>
      <c r="E129" s="9">
        <v>68</v>
      </c>
      <c r="F129" s="12">
        <v>7867</v>
      </c>
      <c r="G129" s="11" t="s">
        <v>194</v>
      </c>
      <c r="H129" s="9">
        <v>32</v>
      </c>
      <c r="I129" s="12">
        <v>3766</v>
      </c>
      <c r="J129" s="12">
        <f>I129-F129</f>
        <v>-4101</v>
      </c>
      <c r="K129" s="11"/>
      <c r="L129" s="11"/>
      <c r="M129" s="11"/>
      <c r="N129" s="11"/>
      <c r="O129" s="11"/>
      <c r="P129" s="11"/>
      <c r="Q129" s="12">
        <f>F129+I129</f>
        <v>11633</v>
      </c>
      <c r="R129" s="11"/>
    </row>
    <row r="130" spans="1:18">
      <c r="A130">
        <f t="shared" si="0"/>
        <v>25</v>
      </c>
      <c r="B130" s="12">
        <v>48</v>
      </c>
      <c r="C130" s="14" t="s">
        <v>85</v>
      </c>
      <c r="D130" s="11" t="s">
        <v>195</v>
      </c>
      <c r="E130" s="9">
        <v>36</v>
      </c>
      <c r="F130" s="12">
        <v>3579</v>
      </c>
      <c r="G130" s="11" t="s">
        <v>196</v>
      </c>
      <c r="H130" s="9">
        <v>64</v>
      </c>
      <c r="I130" s="12">
        <v>6329</v>
      </c>
      <c r="J130" s="12">
        <f>I130-F130</f>
        <v>2750</v>
      </c>
      <c r="K130" s="11"/>
      <c r="L130" s="11"/>
      <c r="M130" s="11"/>
      <c r="N130" s="11"/>
      <c r="O130" s="11"/>
      <c r="P130" s="11"/>
      <c r="Q130" s="12">
        <f>F130+I130</f>
        <v>9908</v>
      </c>
      <c r="R130" s="11"/>
    </row>
    <row r="131" spans="1:18">
      <c r="A131">
        <f t="shared" si="0"/>
        <v>26</v>
      </c>
      <c r="B131" s="12">
        <v>49</v>
      </c>
      <c r="C131" s="14" t="s">
        <v>85</v>
      </c>
      <c r="D131" s="11" t="s">
        <v>197</v>
      </c>
      <c r="E131" s="9">
        <v>46</v>
      </c>
      <c r="F131" s="12">
        <v>4714</v>
      </c>
      <c r="G131" s="11" t="s">
        <v>198</v>
      </c>
      <c r="H131" s="9">
        <v>54</v>
      </c>
      <c r="I131" s="12">
        <v>5630</v>
      </c>
      <c r="J131" s="12">
        <f>I131-F131</f>
        <v>916</v>
      </c>
      <c r="K131" s="11"/>
      <c r="L131" s="11"/>
      <c r="M131" s="11"/>
      <c r="N131" s="11"/>
      <c r="O131" s="11"/>
      <c r="P131" s="11"/>
      <c r="Q131" s="12">
        <f>F131+I131</f>
        <v>10344</v>
      </c>
      <c r="R131" s="11"/>
    </row>
    <row r="132" spans="1:18">
      <c r="A132">
        <f t="shared" si="0"/>
        <v>27</v>
      </c>
      <c r="B132" s="12">
        <v>50</v>
      </c>
      <c r="C132" s="14" t="s">
        <v>85</v>
      </c>
      <c r="D132" s="11" t="s">
        <v>199</v>
      </c>
      <c r="E132" s="9">
        <v>27</v>
      </c>
      <c r="F132" s="12">
        <v>2808</v>
      </c>
      <c r="G132" s="11" t="s">
        <v>200</v>
      </c>
      <c r="H132" s="9">
        <v>73</v>
      </c>
      <c r="I132" s="12">
        <v>7455</v>
      </c>
      <c r="J132" s="12">
        <f>I132-F132</f>
        <v>4647</v>
      </c>
      <c r="K132" s="11"/>
      <c r="L132" s="11"/>
      <c r="M132" s="11"/>
      <c r="N132" s="11"/>
      <c r="O132" s="11"/>
      <c r="P132" s="11"/>
      <c r="Q132" s="12">
        <f>F132+I132</f>
        <v>10263</v>
      </c>
      <c r="R132" s="11"/>
    </row>
    <row r="133" spans="1:18" s="32" customFormat="1">
      <c r="B133" s="33"/>
      <c r="C133" s="34"/>
      <c r="D133" s="35"/>
      <c r="E133" s="36">
        <v>63.73</v>
      </c>
      <c r="F133" s="33">
        <f>SUM(F6:F132)</f>
        <v>421997</v>
      </c>
      <c r="G133" s="35"/>
      <c r="H133" s="36">
        <v>35.619999999999997</v>
      </c>
      <c r="I133" s="33">
        <f>SUM(I8:I132)</f>
        <v>235885</v>
      </c>
      <c r="J133" s="33"/>
      <c r="K133" s="35"/>
      <c r="L133" s="33">
        <f>SUM(L13:L132)</f>
        <v>2569</v>
      </c>
      <c r="M133" s="35"/>
      <c r="N133" s="35">
        <v>259</v>
      </c>
      <c r="O133" s="35"/>
      <c r="P133" s="35">
        <v>1505</v>
      </c>
      <c r="Q133" s="33">
        <f>SUM(Q6:Q132)</f>
        <v>662215</v>
      </c>
      <c r="R133" s="35"/>
    </row>
    <row r="135" spans="1:18">
      <c r="C135" s="30" t="s">
        <v>0</v>
      </c>
      <c r="D135" s="30"/>
      <c r="E135" s="30"/>
      <c r="F135" s="30"/>
      <c r="G135" s="30"/>
    </row>
    <row r="136" spans="1:18">
      <c r="C136" s="30"/>
      <c r="D136" s="30"/>
      <c r="E136" s="30"/>
      <c r="F136" s="30"/>
      <c r="G136" s="30"/>
    </row>
    <row r="137" spans="1:18">
      <c r="C137" s="30"/>
      <c r="D137" s="30"/>
      <c r="E137" s="30"/>
      <c r="F137" s="30"/>
      <c r="G137" s="30"/>
      <c r="K137" s="39" t="s">
        <v>1</v>
      </c>
      <c r="L137" s="39" t="s">
        <v>154</v>
      </c>
      <c r="M137" s="39" t="s">
        <v>155</v>
      </c>
    </row>
    <row r="138" spans="1:18">
      <c r="C138" s="30"/>
      <c r="D138" s="30"/>
      <c r="E138" s="30"/>
      <c r="F138" s="30"/>
      <c r="G138" s="30"/>
      <c r="K138" t="s">
        <v>148</v>
      </c>
      <c r="L138">
        <v>421997</v>
      </c>
      <c r="M138" s="19">
        <f>(L138/662215)*100</f>
        <v>63.725074182856019</v>
      </c>
    </row>
    <row r="139" spans="1:18">
      <c r="C139" s="30"/>
      <c r="D139" s="30"/>
      <c r="E139" s="30"/>
      <c r="F139" s="30"/>
      <c r="G139" s="30"/>
      <c r="K139" t="s">
        <v>149</v>
      </c>
      <c r="L139">
        <v>235885</v>
      </c>
      <c r="M139" s="19">
        <f t="shared" ref="M139:M143" si="1">(L139/662215)*100</f>
        <v>35.620606600575343</v>
      </c>
    </row>
    <row r="140" spans="1:18">
      <c r="C140" s="30"/>
      <c r="D140" s="30"/>
      <c r="E140" s="30"/>
      <c r="F140" s="30"/>
      <c r="G140" s="30"/>
      <c r="K140" t="s">
        <v>150</v>
      </c>
      <c r="L140">
        <v>2569</v>
      </c>
      <c r="M140" s="19">
        <f t="shared" si="1"/>
        <v>0.38794047250515318</v>
      </c>
    </row>
    <row r="141" spans="1:18">
      <c r="C141" s="30"/>
      <c r="D141" s="30"/>
      <c r="E141" s="30"/>
      <c r="F141" s="30"/>
      <c r="G141" s="30"/>
      <c r="K141" t="s">
        <v>151</v>
      </c>
      <c r="L141">
        <v>259</v>
      </c>
      <c r="M141" s="19">
        <f t="shared" si="1"/>
        <v>3.9111164802971846E-2</v>
      </c>
    </row>
    <row r="142" spans="1:18">
      <c r="C142" s="30"/>
      <c r="D142" s="30"/>
      <c r="E142" s="30"/>
      <c r="F142" s="30"/>
      <c r="G142" s="30"/>
      <c r="K142" t="s">
        <v>152</v>
      </c>
      <c r="L142">
        <v>1505</v>
      </c>
      <c r="M142" s="19">
        <f t="shared" si="1"/>
        <v>0.22726757926051208</v>
      </c>
    </row>
    <row r="143" spans="1:18">
      <c r="C143" s="30"/>
      <c r="D143" s="30"/>
      <c r="E143" s="30"/>
      <c r="F143" s="30"/>
      <c r="G143" s="30"/>
      <c r="K143" t="s">
        <v>153</v>
      </c>
      <c r="L143">
        <f>SUM(L138:L142)</f>
        <v>662215</v>
      </c>
      <c r="M143" s="19">
        <f t="shared" si="1"/>
        <v>100</v>
      </c>
    </row>
    <row r="144" spans="1:18">
      <c r="C144" s="20"/>
      <c r="D144" s="20"/>
      <c r="E144" s="20"/>
      <c r="F144" s="20"/>
      <c r="G144" s="20"/>
      <c r="M144" s="19"/>
    </row>
    <row r="145" spans="3:13">
      <c r="C145" s="37" t="s">
        <v>2</v>
      </c>
      <c r="D145" s="37" t="s">
        <v>3</v>
      </c>
      <c r="E145" s="38" t="s">
        <v>4</v>
      </c>
      <c r="F145" s="38"/>
      <c r="G145" s="20"/>
      <c r="M145" s="19"/>
    </row>
    <row r="146" spans="3:13">
      <c r="C146" t="s">
        <v>51</v>
      </c>
      <c r="D146" t="s">
        <v>52</v>
      </c>
      <c r="E146" s="31">
        <v>97</v>
      </c>
      <c r="F146" s="31"/>
    </row>
    <row r="147" spans="3:13">
      <c r="C147" t="s">
        <v>51</v>
      </c>
      <c r="D147" t="s">
        <v>53</v>
      </c>
      <c r="E147" s="31">
        <v>71</v>
      </c>
      <c r="F147" s="31"/>
    </row>
    <row r="148" spans="3:13">
      <c r="C148" t="s">
        <v>51</v>
      </c>
      <c r="D148" t="s">
        <v>54</v>
      </c>
      <c r="E148" s="31">
        <v>9</v>
      </c>
      <c r="F148" s="31"/>
    </row>
    <row r="149" spans="3:13">
      <c r="C149" t="s">
        <v>55</v>
      </c>
      <c r="D149" t="s">
        <v>56</v>
      </c>
      <c r="E149" s="31">
        <v>2</v>
      </c>
      <c r="F149" s="31"/>
    </row>
    <row r="150" spans="3:13">
      <c r="C150" t="s">
        <v>57</v>
      </c>
      <c r="D150" t="s">
        <v>58</v>
      </c>
      <c r="E150" s="31">
        <v>1</v>
      </c>
      <c r="F150" s="31"/>
    </row>
    <row r="152" spans="3:13">
      <c r="C152" t="s">
        <v>59</v>
      </c>
      <c r="D152" t="s">
        <v>52</v>
      </c>
      <c r="E152" s="31">
        <v>27</v>
      </c>
      <c r="F152" s="31"/>
    </row>
    <row r="153" spans="3:13">
      <c r="C153" t="s">
        <v>60</v>
      </c>
      <c r="D153" t="s">
        <v>53</v>
      </c>
      <c r="E153" s="31">
        <v>20</v>
      </c>
      <c r="F153" s="31"/>
    </row>
    <row r="154" spans="3:13">
      <c r="C154" t="s">
        <v>59</v>
      </c>
      <c r="D154" t="s">
        <v>54</v>
      </c>
      <c r="E154" s="31">
        <v>0</v>
      </c>
      <c r="F154" s="31"/>
    </row>
    <row r="155" spans="3:13">
      <c r="C155" t="s">
        <v>59</v>
      </c>
      <c r="D155" t="s">
        <v>56</v>
      </c>
      <c r="E155" s="31">
        <v>0</v>
      </c>
      <c r="F155" s="31"/>
    </row>
    <row r="156" spans="3:13">
      <c r="C156" t="s">
        <v>59</v>
      </c>
      <c r="D156" t="s">
        <v>58</v>
      </c>
      <c r="E156" s="31">
        <v>0</v>
      </c>
      <c r="F156" s="31"/>
    </row>
  </sheetData>
  <mergeCells count="13">
    <mergeCell ref="E154:F154"/>
    <mergeCell ref="E155:F155"/>
    <mergeCell ref="E156:F156"/>
    <mergeCell ref="E145:F145"/>
    <mergeCell ref="E148:F148"/>
    <mergeCell ref="E149:F149"/>
    <mergeCell ref="E150:F150"/>
    <mergeCell ref="E152:F152"/>
    <mergeCell ref="E153:F153"/>
    <mergeCell ref="B4:Q4"/>
    <mergeCell ref="C135:G143"/>
    <mergeCell ref="E146:F146"/>
    <mergeCell ref="E147:F147"/>
  </mergeCells>
  <phoneticPr fontId="4" type="noConversion"/>
  <conditionalFormatting sqref="J6:J133">
    <cfRule type="cellIs" dxfId="0" priority="0" stopIfTrue="1" operator="greaterThan">
      <formula>0</formula>
    </cfRule>
  </conditionalFormatting>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4:AF143"/>
  <sheetViews>
    <sheetView zoomScale="75" workbookViewId="0">
      <pane ySplit="5" topLeftCell="A6" activePane="bottomLeft" state="frozen"/>
      <selection pane="bottomLeft" activeCell="D45" sqref="D45"/>
    </sheetView>
  </sheetViews>
  <sheetFormatPr baseColWidth="10" defaultRowHeight="20"/>
  <cols>
    <col min="1" max="1" width="6" customWidth="1"/>
    <col min="2" max="2" width="7.33203125" customWidth="1"/>
    <col min="3" max="8" width="8.5546875" customWidth="1"/>
    <col min="9" max="9" width="23.6640625" customWidth="1"/>
    <col min="10" max="10" width="6.21875" customWidth="1"/>
    <col min="14" max="14" width="25.33203125" customWidth="1"/>
    <col min="15" max="15" width="6.109375" customWidth="1"/>
    <col min="16" max="17" width="8.88671875" customWidth="1"/>
    <col min="18" max="18" width="16" customWidth="1"/>
    <col min="19" max="19" width="7.21875" customWidth="1"/>
    <col min="22" max="22" width="14" customWidth="1"/>
    <col min="25" max="25" width="12.44140625" customWidth="1"/>
  </cols>
  <sheetData>
    <row r="4" spans="2:25" ht="45">
      <c r="B4" s="29" t="s">
        <v>113</v>
      </c>
      <c r="C4" s="29"/>
      <c r="D4" s="29"/>
      <c r="E4" s="29"/>
      <c r="F4" s="29"/>
      <c r="G4" s="29"/>
      <c r="H4" s="29"/>
      <c r="I4" s="29"/>
      <c r="J4" s="29"/>
      <c r="K4" s="29"/>
      <c r="L4" s="29"/>
      <c r="M4" s="29"/>
      <c r="N4" s="29"/>
      <c r="O4" s="29"/>
      <c r="P4" s="29"/>
      <c r="Q4" s="29"/>
      <c r="R4" s="29"/>
      <c r="S4" s="29"/>
      <c r="T4" s="29"/>
      <c r="U4" s="29"/>
      <c r="V4" s="29"/>
      <c r="W4" s="29"/>
      <c r="X4" s="29"/>
    </row>
    <row r="5" spans="2:25" s="8" customFormat="1" ht="60">
      <c r="B5" s="1" t="s">
        <v>114</v>
      </c>
      <c r="C5" s="1" t="s">
        <v>115</v>
      </c>
      <c r="D5" s="3" t="s">
        <v>244</v>
      </c>
      <c r="E5" s="2" t="s">
        <v>243</v>
      </c>
      <c r="F5" s="1" t="s">
        <v>245</v>
      </c>
      <c r="G5" s="1" t="s">
        <v>246</v>
      </c>
      <c r="H5" s="1"/>
      <c r="I5" s="2" t="s">
        <v>116</v>
      </c>
      <c r="J5" s="2" t="s">
        <v>117</v>
      </c>
      <c r="K5" s="2" t="s">
        <v>118</v>
      </c>
      <c r="N5" s="3" t="s">
        <v>119</v>
      </c>
      <c r="O5" s="3" t="s">
        <v>117</v>
      </c>
      <c r="P5" s="3" t="s">
        <v>120</v>
      </c>
      <c r="Q5" s="3" t="s">
        <v>121</v>
      </c>
      <c r="R5" s="4" t="s">
        <v>122</v>
      </c>
      <c r="S5" s="4" t="s">
        <v>123</v>
      </c>
      <c r="T5" s="5" t="s">
        <v>124</v>
      </c>
      <c r="U5" s="5" t="s">
        <v>125</v>
      </c>
      <c r="V5" s="6" t="s">
        <v>126</v>
      </c>
      <c r="W5" s="6" t="s">
        <v>127</v>
      </c>
      <c r="X5" s="1" t="s">
        <v>128</v>
      </c>
      <c r="Y5" s="7" t="s">
        <v>129</v>
      </c>
    </row>
    <row r="6" spans="2:25">
      <c r="B6" s="9">
        <v>1</v>
      </c>
      <c r="C6" s="10" t="s">
        <v>130</v>
      </c>
      <c r="D6" s="21">
        <v>1638</v>
      </c>
      <c r="E6" s="21">
        <v>3641</v>
      </c>
      <c r="F6" s="22">
        <f>D6+E6</f>
        <v>5279</v>
      </c>
      <c r="G6" s="22">
        <v>3220</v>
      </c>
      <c r="H6" s="22"/>
      <c r="I6" s="11" t="s">
        <v>131</v>
      </c>
      <c r="J6" s="11">
        <v>100</v>
      </c>
      <c r="K6" s="12">
        <v>3220</v>
      </c>
      <c r="N6" s="11"/>
      <c r="O6" s="11"/>
      <c r="P6" s="12"/>
      <c r="Q6" s="12">
        <f t="shared" ref="Q6:Q37" si="0">P6-K6</f>
        <v>-3220</v>
      </c>
      <c r="R6" s="11"/>
      <c r="S6" s="11"/>
      <c r="T6" s="11"/>
      <c r="U6" s="11"/>
      <c r="V6" s="11"/>
      <c r="W6" s="11"/>
      <c r="X6" s="12">
        <f t="shared" ref="X6:X37" si="1">K6+P6+S6+U6+W6</f>
        <v>3220</v>
      </c>
      <c r="Y6" s="11"/>
    </row>
    <row r="7" spans="2:25">
      <c r="B7" s="9">
        <v>2</v>
      </c>
      <c r="C7" s="10" t="s">
        <v>130</v>
      </c>
      <c r="D7" s="21">
        <v>1590</v>
      </c>
      <c r="E7" s="21">
        <v>4849</v>
      </c>
      <c r="F7" s="22">
        <f t="shared" ref="F7:F70" si="2">D7+E7</f>
        <v>6439</v>
      </c>
      <c r="G7" s="22">
        <v>4365</v>
      </c>
      <c r="H7" s="22"/>
      <c r="I7" s="11" t="s">
        <v>132</v>
      </c>
      <c r="J7" s="11">
        <v>100</v>
      </c>
      <c r="K7" s="12">
        <v>4365</v>
      </c>
      <c r="N7" s="11"/>
      <c r="O7" s="11"/>
      <c r="P7" s="12"/>
      <c r="Q7" s="12">
        <f t="shared" si="0"/>
        <v>-4365</v>
      </c>
      <c r="R7" s="11"/>
      <c r="S7" s="11"/>
      <c r="T7" s="11"/>
      <c r="U7" s="11"/>
      <c r="V7" s="11"/>
      <c r="W7" s="11"/>
      <c r="X7" s="12">
        <f t="shared" si="1"/>
        <v>4365</v>
      </c>
      <c r="Y7" s="11"/>
    </row>
    <row r="8" spans="2:25">
      <c r="B8" s="9">
        <v>3</v>
      </c>
      <c r="C8" s="10" t="s">
        <v>130</v>
      </c>
      <c r="D8" s="21">
        <v>2576</v>
      </c>
      <c r="E8" s="21">
        <v>3522</v>
      </c>
      <c r="F8" s="22">
        <f t="shared" si="2"/>
        <v>6098</v>
      </c>
      <c r="G8" s="22">
        <v>4685</v>
      </c>
      <c r="H8" s="22"/>
      <c r="I8" s="11" t="s">
        <v>68</v>
      </c>
      <c r="J8" s="11">
        <v>59</v>
      </c>
      <c r="K8" s="12">
        <v>2751</v>
      </c>
      <c r="N8" s="11" t="s">
        <v>69</v>
      </c>
      <c r="O8" s="11">
        <v>41</v>
      </c>
      <c r="P8" s="12">
        <v>1934</v>
      </c>
      <c r="Q8" s="12">
        <f t="shared" si="0"/>
        <v>-817</v>
      </c>
      <c r="R8" s="12"/>
      <c r="S8" s="12"/>
      <c r="T8" s="12"/>
      <c r="U8" s="12"/>
      <c r="V8" s="12"/>
      <c r="W8" s="12"/>
      <c r="X8" s="12">
        <f t="shared" si="1"/>
        <v>4685</v>
      </c>
      <c r="Y8" s="11"/>
    </row>
    <row r="9" spans="2:25">
      <c r="B9" s="9">
        <v>4</v>
      </c>
      <c r="C9" s="10" t="s">
        <v>130</v>
      </c>
      <c r="D9" s="21">
        <v>1916</v>
      </c>
      <c r="E9" s="21">
        <v>5181</v>
      </c>
      <c r="F9" s="22">
        <f t="shared" si="2"/>
        <v>7097</v>
      </c>
      <c r="G9" s="22">
        <v>5564</v>
      </c>
      <c r="H9" s="22"/>
      <c r="I9" s="11" t="s">
        <v>70</v>
      </c>
      <c r="J9" s="11">
        <v>76</v>
      </c>
      <c r="K9" s="12">
        <v>4222</v>
      </c>
      <c r="N9" s="11" t="s">
        <v>71</v>
      </c>
      <c r="O9" s="11">
        <v>24</v>
      </c>
      <c r="P9" s="12">
        <v>1342</v>
      </c>
      <c r="Q9" s="12">
        <f t="shared" si="0"/>
        <v>-2880</v>
      </c>
      <c r="R9" s="12"/>
      <c r="S9" s="12"/>
      <c r="T9" s="12"/>
      <c r="U9" s="12"/>
      <c r="V9" s="12"/>
      <c r="W9" s="12"/>
      <c r="X9" s="12">
        <f t="shared" si="1"/>
        <v>5564</v>
      </c>
      <c r="Y9" s="11"/>
    </row>
    <row r="10" spans="2:25">
      <c r="B10" s="9">
        <v>5</v>
      </c>
      <c r="C10" s="10" t="s">
        <v>130</v>
      </c>
      <c r="D10" s="21">
        <v>4576</v>
      </c>
      <c r="E10" s="21">
        <v>3097</v>
      </c>
      <c r="F10" s="22">
        <f t="shared" si="2"/>
        <v>7673</v>
      </c>
      <c r="G10" s="22">
        <v>5983</v>
      </c>
      <c r="H10" s="22"/>
      <c r="I10" s="11" t="s">
        <v>72</v>
      </c>
      <c r="J10" s="11">
        <v>39</v>
      </c>
      <c r="K10" s="12">
        <v>2310</v>
      </c>
      <c r="N10" s="11" t="s">
        <v>73</v>
      </c>
      <c r="O10" s="11">
        <v>61</v>
      </c>
      <c r="P10" s="12">
        <v>3673</v>
      </c>
      <c r="Q10" s="12">
        <f t="shared" si="0"/>
        <v>1363</v>
      </c>
      <c r="R10" s="12"/>
      <c r="S10" s="12"/>
      <c r="T10" s="12"/>
      <c r="U10" s="12"/>
      <c r="V10" s="12"/>
      <c r="W10" s="12"/>
      <c r="X10" s="12">
        <f t="shared" si="1"/>
        <v>5983</v>
      </c>
      <c r="Y10" s="11"/>
    </row>
    <row r="11" spans="2:25">
      <c r="B11" s="9">
        <v>6</v>
      </c>
      <c r="C11" s="10" t="s">
        <v>130</v>
      </c>
      <c r="D11" s="21">
        <v>2735</v>
      </c>
      <c r="E11" s="21">
        <v>4965</v>
      </c>
      <c r="F11" s="22">
        <f t="shared" si="2"/>
        <v>7700</v>
      </c>
      <c r="G11" s="22">
        <v>4703</v>
      </c>
      <c r="H11" s="22"/>
      <c r="I11" s="11" t="s">
        <v>74</v>
      </c>
      <c r="J11" s="11">
        <v>97</v>
      </c>
      <c r="K11" s="12">
        <v>4703</v>
      </c>
      <c r="N11" s="11"/>
      <c r="O11" s="11"/>
      <c r="P11" s="12"/>
      <c r="Q11" s="12">
        <f t="shared" si="0"/>
        <v>-4703</v>
      </c>
      <c r="R11" s="11"/>
      <c r="S11" s="11"/>
      <c r="T11" s="11"/>
      <c r="U11" s="11"/>
      <c r="V11" s="11"/>
      <c r="W11" s="11"/>
      <c r="X11" s="12">
        <f t="shared" si="1"/>
        <v>4703</v>
      </c>
      <c r="Y11" s="11"/>
    </row>
    <row r="12" spans="2:25">
      <c r="B12" s="9">
        <v>7</v>
      </c>
      <c r="C12" s="10" t="s">
        <v>75</v>
      </c>
      <c r="D12" s="21">
        <v>2220</v>
      </c>
      <c r="E12" s="21">
        <v>2701</v>
      </c>
      <c r="F12" s="22">
        <f t="shared" si="2"/>
        <v>4921</v>
      </c>
      <c r="G12" s="22">
        <v>3460</v>
      </c>
      <c r="H12" s="22"/>
      <c r="I12" s="11" t="s">
        <v>76</v>
      </c>
      <c r="J12" s="11">
        <v>63</v>
      </c>
      <c r="K12" s="12">
        <v>2180</v>
      </c>
      <c r="N12" s="11" t="s">
        <v>77</v>
      </c>
      <c r="O12" s="11">
        <v>37</v>
      </c>
      <c r="P12" s="12">
        <v>1280</v>
      </c>
      <c r="Q12" s="12">
        <f t="shared" si="0"/>
        <v>-900</v>
      </c>
      <c r="R12" s="12"/>
      <c r="S12" s="12"/>
      <c r="T12" s="12"/>
      <c r="U12" s="12"/>
      <c r="V12" s="12"/>
      <c r="W12" s="12"/>
      <c r="X12" s="12">
        <f t="shared" si="1"/>
        <v>3460</v>
      </c>
      <c r="Y12" s="11"/>
    </row>
    <row r="13" spans="2:25">
      <c r="B13" s="9">
        <v>8</v>
      </c>
      <c r="C13" s="10" t="s">
        <v>75</v>
      </c>
      <c r="D13" s="21">
        <v>2286</v>
      </c>
      <c r="E13" s="21">
        <v>4105</v>
      </c>
      <c r="F13" s="22">
        <f t="shared" si="2"/>
        <v>6391</v>
      </c>
      <c r="G13" s="22">
        <v>4522</v>
      </c>
      <c r="H13" s="22"/>
      <c r="I13" s="11" t="s">
        <v>78</v>
      </c>
      <c r="J13" s="11">
        <v>72</v>
      </c>
      <c r="K13" s="12">
        <v>3285</v>
      </c>
      <c r="N13" s="11"/>
      <c r="O13" s="11"/>
      <c r="P13" s="12"/>
      <c r="Q13" s="12">
        <f t="shared" si="0"/>
        <v>-3285</v>
      </c>
      <c r="R13" s="11" t="s">
        <v>79</v>
      </c>
      <c r="S13" s="12">
        <v>1237</v>
      </c>
      <c r="T13" s="12"/>
      <c r="U13" s="12"/>
      <c r="V13" s="12"/>
      <c r="W13" s="12"/>
      <c r="X13" s="12">
        <f t="shared" si="1"/>
        <v>4522</v>
      </c>
      <c r="Y13" s="11"/>
    </row>
    <row r="14" spans="2:25">
      <c r="B14" s="9">
        <v>9</v>
      </c>
      <c r="C14" s="10" t="s">
        <v>80</v>
      </c>
      <c r="D14" s="21">
        <v>1601</v>
      </c>
      <c r="E14" s="21">
        <v>3378</v>
      </c>
      <c r="F14" s="22">
        <f t="shared" si="2"/>
        <v>4979</v>
      </c>
      <c r="G14" s="22">
        <v>3146</v>
      </c>
      <c r="H14" s="22"/>
      <c r="I14" s="11" t="s">
        <v>81</v>
      </c>
      <c r="J14" s="11">
        <v>97</v>
      </c>
      <c r="K14" s="12">
        <v>3146</v>
      </c>
      <c r="N14" s="11"/>
      <c r="O14" s="11"/>
      <c r="P14" s="12"/>
      <c r="Q14" s="12">
        <f t="shared" si="0"/>
        <v>-3146</v>
      </c>
      <c r="R14" s="11"/>
      <c r="S14" s="11"/>
      <c r="T14" s="11"/>
      <c r="U14" s="11"/>
      <c r="V14" s="11"/>
      <c r="W14" s="11"/>
      <c r="X14" s="12">
        <f t="shared" si="1"/>
        <v>3146</v>
      </c>
      <c r="Y14" s="11"/>
    </row>
    <row r="15" spans="2:25">
      <c r="B15" s="9">
        <v>10</v>
      </c>
      <c r="C15" s="10" t="s">
        <v>80</v>
      </c>
      <c r="D15" s="21">
        <v>2470</v>
      </c>
      <c r="E15" s="21">
        <v>5271</v>
      </c>
      <c r="F15" s="22">
        <f t="shared" si="2"/>
        <v>7741</v>
      </c>
      <c r="G15" s="22">
        <v>4942</v>
      </c>
      <c r="H15" s="22"/>
      <c r="I15" s="11" t="s">
        <v>82</v>
      </c>
      <c r="J15" s="11">
        <v>97</v>
      </c>
      <c r="K15" s="12">
        <v>4942</v>
      </c>
      <c r="N15" s="11"/>
      <c r="O15" s="11"/>
      <c r="P15" s="12"/>
      <c r="Q15" s="12">
        <f t="shared" si="0"/>
        <v>-4942</v>
      </c>
      <c r="R15" s="11"/>
      <c r="S15" s="11"/>
      <c r="T15" s="11"/>
      <c r="U15" s="11"/>
      <c r="V15" s="11"/>
      <c r="W15" s="11"/>
      <c r="X15" s="12">
        <f t="shared" si="1"/>
        <v>4942</v>
      </c>
      <c r="Y15" s="11"/>
    </row>
    <row r="16" spans="2:25">
      <c r="B16" s="9">
        <v>11</v>
      </c>
      <c r="C16" s="10" t="s">
        <v>130</v>
      </c>
      <c r="D16" s="21">
        <v>1909</v>
      </c>
      <c r="E16" s="21">
        <v>4844</v>
      </c>
      <c r="F16" s="22">
        <f t="shared" si="2"/>
        <v>6753</v>
      </c>
      <c r="G16" s="22">
        <v>4301</v>
      </c>
      <c r="H16" s="22"/>
      <c r="I16" s="11" t="s">
        <v>83</v>
      </c>
      <c r="J16" s="11">
        <v>97</v>
      </c>
      <c r="K16" s="12">
        <v>4301</v>
      </c>
      <c r="N16" s="11"/>
      <c r="O16" s="11"/>
      <c r="P16" s="12"/>
      <c r="Q16" s="12">
        <f t="shared" si="0"/>
        <v>-4301</v>
      </c>
      <c r="R16" s="11"/>
      <c r="S16" s="11"/>
      <c r="T16" s="11"/>
      <c r="U16" s="11"/>
      <c r="V16" s="11"/>
      <c r="W16" s="11"/>
      <c r="X16" s="12">
        <f t="shared" si="1"/>
        <v>4301</v>
      </c>
      <c r="Y16" s="11"/>
    </row>
    <row r="17" spans="2:28">
      <c r="B17" s="9">
        <v>12</v>
      </c>
      <c r="C17" s="10" t="s">
        <v>130</v>
      </c>
      <c r="D17" s="21">
        <v>3046</v>
      </c>
      <c r="E17" s="21">
        <v>3678</v>
      </c>
      <c r="F17" s="22">
        <f t="shared" si="2"/>
        <v>6724</v>
      </c>
      <c r="G17" s="22">
        <v>5414</v>
      </c>
      <c r="H17" s="22"/>
      <c r="I17" s="11" t="s">
        <v>14</v>
      </c>
      <c r="J17" s="11">
        <v>62</v>
      </c>
      <c r="K17" s="12">
        <v>3346</v>
      </c>
      <c r="N17" s="11" t="s">
        <v>15</v>
      </c>
      <c r="O17" s="11">
        <v>38</v>
      </c>
      <c r="P17" s="12">
        <v>2068</v>
      </c>
      <c r="Q17" s="12">
        <f t="shared" si="0"/>
        <v>-1278</v>
      </c>
      <c r="R17" s="12"/>
      <c r="S17" s="12"/>
      <c r="T17" s="12"/>
      <c r="U17" s="12"/>
      <c r="V17" s="12"/>
      <c r="W17" s="12"/>
      <c r="X17" s="12">
        <f t="shared" si="1"/>
        <v>5414</v>
      </c>
      <c r="Y17" s="11"/>
    </row>
    <row r="18" spans="2:28">
      <c r="B18" s="9">
        <v>13</v>
      </c>
      <c r="C18" s="10" t="s">
        <v>130</v>
      </c>
      <c r="D18" s="21">
        <v>1694</v>
      </c>
      <c r="E18" s="21">
        <v>5156</v>
      </c>
      <c r="F18" s="22">
        <f t="shared" si="2"/>
        <v>6850</v>
      </c>
      <c r="G18" s="22">
        <v>5940</v>
      </c>
      <c r="H18" s="22"/>
      <c r="I18" s="11" t="s">
        <v>16</v>
      </c>
      <c r="J18" s="11">
        <v>77</v>
      </c>
      <c r="K18" s="12">
        <v>4602</v>
      </c>
      <c r="N18" s="11" t="s">
        <v>17</v>
      </c>
      <c r="O18" s="11">
        <v>22</v>
      </c>
      <c r="P18" s="12">
        <v>1338</v>
      </c>
      <c r="Q18" s="12">
        <f t="shared" si="0"/>
        <v>-3264</v>
      </c>
      <c r="R18" s="12"/>
      <c r="S18" s="12"/>
      <c r="T18" s="12"/>
      <c r="U18" s="12"/>
      <c r="V18" s="12"/>
      <c r="W18" s="12"/>
      <c r="X18" s="12">
        <f t="shared" si="1"/>
        <v>5940</v>
      </c>
      <c r="Y18" s="11"/>
    </row>
    <row r="19" spans="2:28">
      <c r="B19" s="9">
        <v>14</v>
      </c>
      <c r="C19" s="10" t="s">
        <v>130</v>
      </c>
      <c r="D19" s="21">
        <v>2000</v>
      </c>
      <c r="E19" s="21">
        <v>4100</v>
      </c>
      <c r="F19" s="22">
        <f t="shared" si="2"/>
        <v>6100</v>
      </c>
      <c r="G19" s="22">
        <v>4230</v>
      </c>
      <c r="H19" s="22"/>
      <c r="I19" s="11" t="s">
        <v>19</v>
      </c>
      <c r="J19" s="11">
        <v>97</v>
      </c>
      <c r="K19" s="12">
        <v>4230</v>
      </c>
      <c r="N19" s="11"/>
      <c r="O19" s="11"/>
      <c r="P19" s="12"/>
      <c r="Q19" s="12">
        <f t="shared" si="0"/>
        <v>-4230</v>
      </c>
      <c r="R19" s="11"/>
      <c r="S19" s="11"/>
      <c r="T19" s="11"/>
      <c r="U19" s="11"/>
      <c r="V19" s="11"/>
      <c r="W19" s="11"/>
      <c r="X19" s="12">
        <f t="shared" si="1"/>
        <v>4230</v>
      </c>
      <c r="Y19" s="11"/>
    </row>
    <row r="20" spans="2:28">
      <c r="B20" s="9">
        <v>15</v>
      </c>
      <c r="C20" s="10" t="s">
        <v>130</v>
      </c>
      <c r="D20" s="21">
        <v>2516</v>
      </c>
      <c r="E20" s="21">
        <v>1471</v>
      </c>
      <c r="F20" s="22">
        <f t="shared" si="2"/>
        <v>3987</v>
      </c>
      <c r="G20" s="22">
        <v>2580</v>
      </c>
      <c r="H20" s="22"/>
      <c r="I20" s="11" t="s">
        <v>21</v>
      </c>
      <c r="J20" s="11">
        <v>49</v>
      </c>
      <c r="K20" s="12">
        <v>1277</v>
      </c>
      <c r="N20" s="11" t="s">
        <v>22</v>
      </c>
      <c r="O20" s="11">
        <v>50</v>
      </c>
      <c r="P20" s="12">
        <v>1303</v>
      </c>
      <c r="Q20" s="12">
        <f t="shared" si="0"/>
        <v>26</v>
      </c>
      <c r="R20" s="12"/>
      <c r="S20" s="12"/>
      <c r="T20" s="12"/>
      <c r="U20" s="12"/>
      <c r="V20" s="12"/>
      <c r="W20" s="12"/>
      <c r="X20" s="12">
        <f t="shared" si="1"/>
        <v>2580</v>
      </c>
      <c r="Y20" s="11"/>
    </row>
    <row r="21" spans="2:28">
      <c r="B21" s="9">
        <v>16</v>
      </c>
      <c r="C21" s="10" t="s">
        <v>130</v>
      </c>
      <c r="D21" s="21">
        <v>2993</v>
      </c>
      <c r="E21" s="21">
        <v>1037</v>
      </c>
      <c r="F21" s="22">
        <f t="shared" si="2"/>
        <v>4030</v>
      </c>
      <c r="G21" s="22">
        <v>1605</v>
      </c>
      <c r="H21" s="22"/>
      <c r="I21" s="11"/>
      <c r="J21" s="11"/>
      <c r="K21" s="12"/>
      <c r="N21" s="11" t="s">
        <v>23</v>
      </c>
      <c r="O21" s="11">
        <v>94</v>
      </c>
      <c r="P21" s="12">
        <v>1605</v>
      </c>
      <c r="Q21" s="12">
        <f t="shared" si="0"/>
        <v>1605</v>
      </c>
      <c r="R21" s="11"/>
      <c r="S21" s="11"/>
      <c r="T21" s="11"/>
      <c r="U21" s="11"/>
      <c r="V21" s="11"/>
      <c r="W21" s="11"/>
      <c r="X21" s="12">
        <f t="shared" si="1"/>
        <v>1605</v>
      </c>
      <c r="Y21" s="11"/>
    </row>
    <row r="22" spans="2:28">
      <c r="B22" s="9">
        <v>17</v>
      </c>
      <c r="C22" s="10" t="s">
        <v>130</v>
      </c>
      <c r="D22" s="21">
        <v>1712</v>
      </c>
      <c r="E22" s="21">
        <v>4073</v>
      </c>
      <c r="F22" s="22">
        <f t="shared" si="2"/>
        <v>5785</v>
      </c>
      <c r="G22" s="22">
        <v>4548</v>
      </c>
      <c r="H22" s="22"/>
      <c r="I22" s="11" t="s">
        <v>24</v>
      </c>
      <c r="J22" s="11">
        <v>77</v>
      </c>
      <c r="K22" s="12">
        <v>3499</v>
      </c>
      <c r="N22" s="11" t="s">
        <v>25</v>
      </c>
      <c r="O22" s="11">
        <v>23</v>
      </c>
      <c r="P22" s="12">
        <v>1049</v>
      </c>
      <c r="Q22" s="12">
        <f t="shared" si="0"/>
        <v>-2450</v>
      </c>
      <c r="R22" s="12"/>
      <c r="S22" s="12"/>
      <c r="T22" s="12"/>
      <c r="U22" s="12"/>
      <c r="V22" s="12"/>
      <c r="W22" s="12"/>
      <c r="X22" s="12">
        <f t="shared" si="1"/>
        <v>4548</v>
      </c>
      <c r="Y22" s="11"/>
    </row>
    <row r="23" spans="2:28">
      <c r="B23" s="9">
        <v>18</v>
      </c>
      <c r="C23" s="10" t="s">
        <v>130</v>
      </c>
      <c r="D23" s="21">
        <v>1365</v>
      </c>
      <c r="E23" s="21">
        <v>3140</v>
      </c>
      <c r="F23" s="22">
        <f t="shared" si="2"/>
        <v>4505</v>
      </c>
      <c r="G23" s="22">
        <v>2802</v>
      </c>
      <c r="H23" s="22"/>
      <c r="I23" s="11" t="s">
        <v>165</v>
      </c>
      <c r="J23" s="11">
        <v>98</v>
      </c>
      <c r="K23" s="12">
        <v>2802</v>
      </c>
      <c r="N23" s="11"/>
      <c r="O23" s="11"/>
      <c r="P23" s="12"/>
      <c r="Q23" s="12">
        <f t="shared" si="0"/>
        <v>-2802</v>
      </c>
      <c r="R23" s="11"/>
      <c r="S23" s="11"/>
      <c r="T23" s="11"/>
      <c r="U23" s="11"/>
      <c r="V23" s="11"/>
      <c r="W23" s="11"/>
      <c r="X23" s="12">
        <f t="shared" si="1"/>
        <v>2802</v>
      </c>
      <c r="Y23" s="11"/>
    </row>
    <row r="24" spans="2:28">
      <c r="B24" s="9">
        <v>19</v>
      </c>
      <c r="C24" s="10" t="s">
        <v>130</v>
      </c>
      <c r="D24" s="21">
        <v>1605</v>
      </c>
      <c r="E24" s="21">
        <v>3889</v>
      </c>
      <c r="F24" s="22">
        <f t="shared" si="2"/>
        <v>5494</v>
      </c>
      <c r="G24" s="22">
        <v>3399</v>
      </c>
      <c r="H24" s="22"/>
      <c r="I24" s="11" t="s">
        <v>166</v>
      </c>
      <c r="J24" s="11">
        <v>98</v>
      </c>
      <c r="K24" s="12">
        <v>3399</v>
      </c>
      <c r="N24" s="11"/>
      <c r="O24" s="11"/>
      <c r="P24" s="12"/>
      <c r="Q24" s="12">
        <f t="shared" si="0"/>
        <v>-3399</v>
      </c>
      <c r="R24" s="11"/>
      <c r="S24" s="11"/>
      <c r="T24" s="11"/>
      <c r="U24" s="11"/>
      <c r="V24" s="11"/>
      <c r="W24" s="11"/>
      <c r="X24" s="12">
        <f t="shared" si="1"/>
        <v>3399</v>
      </c>
      <c r="Y24" s="11"/>
    </row>
    <row r="25" spans="2:28">
      <c r="B25" s="9">
        <v>20</v>
      </c>
      <c r="C25" s="10" t="s">
        <v>130</v>
      </c>
      <c r="D25" s="21">
        <v>2546</v>
      </c>
      <c r="E25" s="21">
        <v>4071</v>
      </c>
      <c r="F25" s="22">
        <f t="shared" si="2"/>
        <v>6617</v>
      </c>
      <c r="G25" s="22">
        <v>5053</v>
      </c>
      <c r="H25" s="22"/>
      <c r="I25" s="11" t="s">
        <v>167</v>
      </c>
      <c r="J25" s="11">
        <v>70</v>
      </c>
      <c r="K25" s="12">
        <v>3538</v>
      </c>
      <c r="N25" s="11" t="s">
        <v>168</v>
      </c>
      <c r="O25" s="11">
        <v>30</v>
      </c>
      <c r="P25" s="12">
        <v>1515</v>
      </c>
      <c r="Q25" s="12">
        <f t="shared" si="0"/>
        <v>-2023</v>
      </c>
      <c r="R25" s="12"/>
      <c r="S25" s="12"/>
      <c r="T25" s="12"/>
      <c r="U25" s="12"/>
      <c r="V25" s="12"/>
      <c r="W25" s="12"/>
      <c r="X25" s="12">
        <f t="shared" si="1"/>
        <v>5053</v>
      </c>
      <c r="Y25" s="11"/>
    </row>
    <row r="26" spans="2:28">
      <c r="B26" s="9">
        <v>21</v>
      </c>
      <c r="C26" s="10" t="s">
        <v>130</v>
      </c>
      <c r="D26" s="21">
        <v>2526</v>
      </c>
      <c r="E26" s="21">
        <v>2812</v>
      </c>
      <c r="F26" s="22">
        <f t="shared" si="2"/>
        <v>5338</v>
      </c>
      <c r="G26" s="22">
        <v>3780</v>
      </c>
      <c r="H26" s="22"/>
      <c r="I26" s="11" t="s">
        <v>169</v>
      </c>
      <c r="J26" s="11">
        <v>65</v>
      </c>
      <c r="K26" s="12">
        <v>2479</v>
      </c>
      <c r="N26" s="11" t="s">
        <v>170</v>
      </c>
      <c r="O26" s="11">
        <v>34</v>
      </c>
      <c r="P26" s="12">
        <v>1301</v>
      </c>
      <c r="Q26" s="12">
        <f t="shared" si="0"/>
        <v>-1178</v>
      </c>
      <c r="R26" s="12"/>
      <c r="S26" s="12"/>
      <c r="T26" s="12"/>
      <c r="U26" s="12"/>
      <c r="V26" s="12"/>
      <c r="W26" s="12"/>
      <c r="X26" s="12">
        <f t="shared" si="1"/>
        <v>3780</v>
      </c>
      <c r="Y26" s="11"/>
    </row>
    <row r="27" spans="2:28">
      <c r="B27" s="9">
        <v>22</v>
      </c>
      <c r="C27" s="10" t="s">
        <v>130</v>
      </c>
      <c r="D27" s="21">
        <v>2144</v>
      </c>
      <c r="E27" s="21">
        <v>2391</v>
      </c>
      <c r="F27" s="22">
        <f t="shared" si="2"/>
        <v>4535</v>
      </c>
      <c r="G27" s="22">
        <v>3184</v>
      </c>
      <c r="H27" s="22"/>
      <c r="I27" s="11" t="s">
        <v>26</v>
      </c>
      <c r="J27" s="11">
        <v>56</v>
      </c>
      <c r="K27" s="12">
        <v>1787</v>
      </c>
      <c r="N27" s="11" t="s">
        <v>27</v>
      </c>
      <c r="O27" s="11">
        <v>37</v>
      </c>
      <c r="P27" s="12">
        <v>1190</v>
      </c>
      <c r="Q27" s="12">
        <f t="shared" si="0"/>
        <v>-597</v>
      </c>
      <c r="R27" s="11" t="s">
        <v>28</v>
      </c>
      <c r="S27" s="12">
        <v>207</v>
      </c>
      <c r="T27" s="12"/>
      <c r="U27" s="12"/>
      <c r="V27" s="12"/>
      <c r="W27" s="12"/>
      <c r="X27" s="12">
        <f t="shared" si="1"/>
        <v>3184</v>
      </c>
      <c r="Y27" s="11"/>
      <c r="AB27" s="13"/>
    </row>
    <row r="28" spans="2:28">
      <c r="B28" s="9">
        <v>23</v>
      </c>
      <c r="C28" s="10" t="s">
        <v>130</v>
      </c>
      <c r="D28" s="21">
        <v>2171</v>
      </c>
      <c r="E28" s="21">
        <v>2012</v>
      </c>
      <c r="F28" s="22">
        <f t="shared" si="2"/>
        <v>4183</v>
      </c>
      <c r="G28" s="22">
        <v>2878</v>
      </c>
      <c r="H28" s="22"/>
      <c r="I28" s="11" t="s">
        <v>29</v>
      </c>
      <c r="J28" s="11">
        <v>55</v>
      </c>
      <c r="K28" s="12">
        <v>1572</v>
      </c>
      <c r="N28" s="11" t="s">
        <v>30</v>
      </c>
      <c r="O28" s="11">
        <v>45</v>
      </c>
      <c r="P28" s="12">
        <v>1306</v>
      </c>
      <c r="Q28" s="12">
        <f t="shared" si="0"/>
        <v>-266</v>
      </c>
      <c r="R28" s="12"/>
      <c r="S28" s="12"/>
      <c r="T28" s="12"/>
      <c r="U28" s="12"/>
      <c r="V28" s="12"/>
      <c r="W28" s="12"/>
      <c r="X28" s="12">
        <f t="shared" si="1"/>
        <v>2878</v>
      </c>
      <c r="Y28" s="11"/>
    </row>
    <row r="29" spans="2:28">
      <c r="B29" s="9">
        <v>24</v>
      </c>
      <c r="C29" s="10" t="s">
        <v>130</v>
      </c>
      <c r="D29" s="21">
        <v>2292</v>
      </c>
      <c r="E29" s="21">
        <v>2249</v>
      </c>
      <c r="F29" s="22">
        <f t="shared" si="2"/>
        <v>4541</v>
      </c>
      <c r="G29" s="22">
        <v>3165</v>
      </c>
      <c r="H29" s="22"/>
      <c r="I29" s="11" t="s">
        <v>31</v>
      </c>
      <c r="J29" s="11">
        <v>53</v>
      </c>
      <c r="K29" s="12">
        <v>1677</v>
      </c>
      <c r="N29" s="11" t="s">
        <v>32</v>
      </c>
      <c r="O29" s="11">
        <v>47</v>
      </c>
      <c r="P29" s="12">
        <v>1488</v>
      </c>
      <c r="Q29" s="12">
        <f t="shared" si="0"/>
        <v>-189</v>
      </c>
      <c r="R29" s="12"/>
      <c r="S29" s="12"/>
      <c r="T29" s="12"/>
      <c r="U29" s="12"/>
      <c r="V29" s="12"/>
      <c r="W29" s="12"/>
      <c r="X29" s="12">
        <f t="shared" si="1"/>
        <v>3165</v>
      </c>
      <c r="Y29" s="11"/>
    </row>
    <row r="30" spans="2:28">
      <c r="B30" s="9">
        <v>25</v>
      </c>
      <c r="C30" s="10" t="s">
        <v>130</v>
      </c>
      <c r="D30" s="21">
        <v>2263</v>
      </c>
      <c r="E30" s="21">
        <v>2194</v>
      </c>
      <c r="F30" s="22">
        <f t="shared" si="2"/>
        <v>4457</v>
      </c>
      <c r="G30" s="22">
        <v>3078</v>
      </c>
      <c r="H30" s="22"/>
      <c r="I30" s="11" t="s">
        <v>33</v>
      </c>
      <c r="J30" s="11">
        <v>51</v>
      </c>
      <c r="K30" s="12">
        <v>1566</v>
      </c>
      <c r="N30" s="11" t="s">
        <v>34</v>
      </c>
      <c r="O30" s="11">
        <v>49</v>
      </c>
      <c r="P30" s="12">
        <v>1512</v>
      </c>
      <c r="Q30" s="12">
        <f t="shared" si="0"/>
        <v>-54</v>
      </c>
      <c r="R30" s="12"/>
      <c r="S30" s="12"/>
      <c r="T30" s="12"/>
      <c r="U30" s="12"/>
      <c r="V30" s="12"/>
      <c r="W30" s="12"/>
      <c r="X30" s="12">
        <f t="shared" si="1"/>
        <v>3078</v>
      </c>
      <c r="Y30" s="11"/>
    </row>
    <row r="31" spans="2:28">
      <c r="B31" s="9">
        <v>26</v>
      </c>
      <c r="C31" s="10" t="s">
        <v>130</v>
      </c>
      <c r="D31" s="21">
        <v>1677</v>
      </c>
      <c r="E31" s="21">
        <v>1630</v>
      </c>
      <c r="F31" s="22">
        <f t="shared" si="2"/>
        <v>3307</v>
      </c>
      <c r="G31" s="22">
        <v>2096</v>
      </c>
      <c r="H31" s="22"/>
      <c r="I31" s="11" t="s">
        <v>35</v>
      </c>
      <c r="J31" s="11">
        <v>57</v>
      </c>
      <c r="K31" s="12">
        <v>1206</v>
      </c>
      <c r="N31" s="11" t="s">
        <v>36</v>
      </c>
      <c r="O31" s="11">
        <v>42</v>
      </c>
      <c r="P31" s="12">
        <v>890</v>
      </c>
      <c r="Q31" s="12">
        <f t="shared" si="0"/>
        <v>-316</v>
      </c>
      <c r="R31" s="11"/>
      <c r="S31" s="11"/>
      <c r="T31" s="11"/>
      <c r="U31" s="11"/>
      <c r="V31" s="11"/>
      <c r="W31" s="11"/>
      <c r="X31" s="12">
        <f t="shared" si="1"/>
        <v>2096</v>
      </c>
      <c r="Y31" s="11"/>
    </row>
    <row r="32" spans="2:28">
      <c r="B32" s="9">
        <v>27</v>
      </c>
      <c r="C32" s="10" t="s">
        <v>130</v>
      </c>
      <c r="D32" s="21">
        <v>1903</v>
      </c>
      <c r="E32" s="21">
        <v>3966</v>
      </c>
      <c r="F32" s="22">
        <f t="shared" si="2"/>
        <v>5869</v>
      </c>
      <c r="G32" s="22">
        <v>3851</v>
      </c>
      <c r="H32" s="22"/>
      <c r="I32" s="11" t="s">
        <v>37</v>
      </c>
      <c r="J32" s="11">
        <v>99</v>
      </c>
      <c r="K32" s="12">
        <v>3851</v>
      </c>
      <c r="N32" s="11"/>
      <c r="O32" s="11"/>
      <c r="P32" s="12"/>
      <c r="Q32" s="12">
        <f t="shared" si="0"/>
        <v>-3851</v>
      </c>
      <c r="R32" s="11"/>
      <c r="S32" s="11"/>
      <c r="T32" s="11"/>
      <c r="U32" s="11"/>
      <c r="V32" s="11"/>
      <c r="W32" s="11"/>
      <c r="X32" s="12">
        <f t="shared" si="1"/>
        <v>3851</v>
      </c>
      <c r="Y32" s="11"/>
    </row>
    <row r="33" spans="2:25">
      <c r="B33" s="9">
        <v>28</v>
      </c>
      <c r="C33" s="10" t="s">
        <v>130</v>
      </c>
      <c r="D33" s="21">
        <v>2182</v>
      </c>
      <c r="E33" s="21">
        <v>2331</v>
      </c>
      <c r="F33" s="22">
        <f t="shared" si="2"/>
        <v>4513</v>
      </c>
      <c r="G33" s="22">
        <v>3288</v>
      </c>
      <c r="H33" s="22"/>
      <c r="I33" s="11" t="s">
        <v>38</v>
      </c>
      <c r="J33" s="11">
        <v>45</v>
      </c>
      <c r="K33" s="12">
        <v>1495</v>
      </c>
      <c r="N33" s="11" t="s">
        <v>39</v>
      </c>
      <c r="O33" s="11">
        <v>55</v>
      </c>
      <c r="P33" s="12">
        <v>1793</v>
      </c>
      <c r="Q33" s="12">
        <f t="shared" si="0"/>
        <v>298</v>
      </c>
      <c r="R33" s="12"/>
      <c r="S33" s="12"/>
      <c r="T33" s="12"/>
      <c r="U33" s="12"/>
      <c r="V33" s="12"/>
      <c r="W33" s="12"/>
      <c r="X33" s="12">
        <f t="shared" si="1"/>
        <v>3288</v>
      </c>
      <c r="Y33" s="11"/>
    </row>
    <row r="34" spans="2:25">
      <c r="B34" s="9">
        <v>29</v>
      </c>
      <c r="C34" s="10" t="s">
        <v>130</v>
      </c>
      <c r="D34" s="21">
        <v>1596</v>
      </c>
      <c r="E34" s="21">
        <v>4041</v>
      </c>
      <c r="F34" s="22">
        <f t="shared" si="2"/>
        <v>5637</v>
      </c>
      <c r="G34" s="22">
        <v>3795</v>
      </c>
      <c r="H34" s="22"/>
      <c r="I34" s="11" t="s">
        <v>40</v>
      </c>
      <c r="J34" s="11">
        <v>98</v>
      </c>
      <c r="K34" s="12">
        <v>3795</v>
      </c>
      <c r="N34" s="11"/>
      <c r="O34" s="11"/>
      <c r="P34" s="12"/>
      <c r="Q34" s="12">
        <f t="shared" si="0"/>
        <v>-3795</v>
      </c>
      <c r="R34" s="11"/>
      <c r="S34" s="11"/>
      <c r="T34" s="11"/>
      <c r="U34" s="11"/>
      <c r="V34" s="11"/>
      <c r="W34" s="11"/>
      <c r="X34" s="12">
        <f t="shared" si="1"/>
        <v>3795</v>
      </c>
      <c r="Y34" s="11"/>
    </row>
    <row r="35" spans="2:25">
      <c r="B35" s="9">
        <v>30</v>
      </c>
      <c r="C35" s="10" t="s">
        <v>130</v>
      </c>
      <c r="D35" s="21">
        <v>1400</v>
      </c>
      <c r="E35" s="21">
        <v>4452</v>
      </c>
      <c r="F35" s="22">
        <f t="shared" si="2"/>
        <v>5852</v>
      </c>
      <c r="G35" s="22">
        <v>4723</v>
      </c>
      <c r="H35" s="22"/>
      <c r="I35" s="11" t="s">
        <v>41</v>
      </c>
      <c r="J35" s="11">
        <v>81</v>
      </c>
      <c r="K35" s="12">
        <v>3814</v>
      </c>
      <c r="N35" s="11" t="s">
        <v>42</v>
      </c>
      <c r="O35" s="11">
        <v>19</v>
      </c>
      <c r="P35" s="12">
        <v>909</v>
      </c>
      <c r="Q35" s="12">
        <f t="shared" si="0"/>
        <v>-2905</v>
      </c>
      <c r="R35" s="11"/>
      <c r="S35" s="11"/>
      <c r="T35" s="11"/>
      <c r="U35" s="11"/>
      <c r="V35" s="11"/>
      <c r="W35" s="11"/>
      <c r="X35" s="12">
        <f t="shared" si="1"/>
        <v>4723</v>
      </c>
      <c r="Y35" s="11"/>
    </row>
    <row r="36" spans="2:25">
      <c r="B36" s="9">
        <v>31</v>
      </c>
      <c r="C36" s="10" t="s">
        <v>130</v>
      </c>
      <c r="D36" s="21">
        <v>2201</v>
      </c>
      <c r="E36" s="21">
        <v>1442</v>
      </c>
      <c r="F36" s="22">
        <f t="shared" si="2"/>
        <v>3643</v>
      </c>
      <c r="G36" s="22">
        <v>2371</v>
      </c>
      <c r="H36" s="22"/>
      <c r="I36" s="11" t="s">
        <v>43</v>
      </c>
      <c r="J36" s="11">
        <v>46</v>
      </c>
      <c r="K36" s="12">
        <v>1091</v>
      </c>
      <c r="N36" s="11" t="s">
        <v>44</v>
      </c>
      <c r="O36" s="11">
        <v>54</v>
      </c>
      <c r="P36" s="12">
        <v>1280</v>
      </c>
      <c r="Q36" s="12">
        <f t="shared" si="0"/>
        <v>189</v>
      </c>
      <c r="R36" s="12"/>
      <c r="S36" s="12"/>
      <c r="T36" s="12"/>
      <c r="U36" s="12"/>
      <c r="V36" s="12"/>
      <c r="W36" s="12"/>
      <c r="X36" s="12">
        <f t="shared" si="1"/>
        <v>2371</v>
      </c>
      <c r="Y36" s="11"/>
    </row>
    <row r="37" spans="2:25">
      <c r="B37" s="9">
        <v>32</v>
      </c>
      <c r="C37" s="10" t="s">
        <v>130</v>
      </c>
      <c r="D37" s="21">
        <v>2514</v>
      </c>
      <c r="E37" s="21">
        <v>1503</v>
      </c>
      <c r="F37" s="22">
        <f t="shared" si="2"/>
        <v>4017</v>
      </c>
      <c r="G37" s="22">
        <v>1326</v>
      </c>
      <c r="H37" s="22"/>
      <c r="I37" s="11"/>
      <c r="J37" s="11"/>
      <c r="K37" s="12"/>
      <c r="N37" s="11" t="s">
        <v>45</v>
      </c>
      <c r="O37" s="11">
        <v>96</v>
      </c>
      <c r="P37" s="12">
        <v>1326</v>
      </c>
      <c r="Q37" s="12">
        <f t="shared" si="0"/>
        <v>1326</v>
      </c>
      <c r="R37" s="11"/>
      <c r="S37" s="11"/>
      <c r="T37" s="11"/>
      <c r="U37" s="11"/>
      <c r="V37" s="11"/>
      <c r="W37" s="11"/>
      <c r="X37" s="12">
        <f t="shared" si="1"/>
        <v>1326</v>
      </c>
      <c r="Y37" s="11"/>
    </row>
    <row r="38" spans="2:25">
      <c r="B38" s="9">
        <v>33</v>
      </c>
      <c r="C38" s="10" t="s">
        <v>130</v>
      </c>
      <c r="D38" s="21">
        <v>1527</v>
      </c>
      <c r="E38" s="21">
        <v>3633</v>
      </c>
      <c r="F38" s="22">
        <f t="shared" si="2"/>
        <v>5160</v>
      </c>
      <c r="G38" s="22">
        <v>3791</v>
      </c>
      <c r="H38" s="22"/>
      <c r="I38" s="11" t="s">
        <v>46</v>
      </c>
      <c r="J38" s="11">
        <v>77</v>
      </c>
      <c r="K38" s="12">
        <v>2915</v>
      </c>
      <c r="N38" s="11" t="s">
        <v>47</v>
      </c>
      <c r="O38" s="11">
        <v>23</v>
      </c>
      <c r="P38" s="12">
        <v>876</v>
      </c>
      <c r="Q38" s="12">
        <f t="shared" ref="Q38:Q69" si="3">P38-K38</f>
        <v>-2039</v>
      </c>
      <c r="R38" s="11"/>
      <c r="S38" s="11"/>
      <c r="T38" s="11"/>
      <c r="U38" s="11"/>
      <c r="V38" s="11"/>
      <c r="W38" s="11"/>
      <c r="X38" s="12">
        <f t="shared" ref="X38:X69" si="4">K38+P38+S38+U38+W38</f>
        <v>3791</v>
      </c>
      <c r="Y38" s="11"/>
    </row>
    <row r="39" spans="2:25">
      <c r="B39" s="9">
        <v>34</v>
      </c>
      <c r="C39" s="10" t="s">
        <v>130</v>
      </c>
      <c r="D39" s="21">
        <v>1605</v>
      </c>
      <c r="E39" s="21">
        <v>4347</v>
      </c>
      <c r="F39" s="22">
        <f t="shared" si="2"/>
        <v>5952</v>
      </c>
      <c r="G39" s="22">
        <v>3590</v>
      </c>
      <c r="H39" s="22"/>
      <c r="I39" s="11" t="s">
        <v>48</v>
      </c>
      <c r="J39" s="11">
        <v>98</v>
      </c>
      <c r="K39" s="12">
        <v>3590</v>
      </c>
      <c r="N39" s="11"/>
      <c r="O39" s="11"/>
      <c r="P39" s="12"/>
      <c r="Q39" s="12">
        <f t="shared" si="3"/>
        <v>-3590</v>
      </c>
      <c r="R39" s="11"/>
      <c r="S39" s="11"/>
      <c r="T39" s="11"/>
      <c r="U39" s="11"/>
      <c r="V39" s="11"/>
      <c r="W39" s="11"/>
      <c r="X39" s="12">
        <f t="shared" si="4"/>
        <v>3590</v>
      </c>
      <c r="Y39" s="11"/>
    </row>
    <row r="40" spans="2:25">
      <c r="B40" s="9">
        <v>35</v>
      </c>
      <c r="C40" s="10" t="s">
        <v>130</v>
      </c>
      <c r="D40" s="21">
        <v>1122</v>
      </c>
      <c r="E40" s="21">
        <v>4669</v>
      </c>
      <c r="F40" s="22">
        <f t="shared" si="2"/>
        <v>5791</v>
      </c>
      <c r="G40" s="22">
        <v>3160</v>
      </c>
      <c r="H40" s="22"/>
      <c r="I40" s="11" t="s">
        <v>49</v>
      </c>
      <c r="J40" s="11">
        <v>98</v>
      </c>
      <c r="K40" s="12">
        <v>3160</v>
      </c>
      <c r="N40" s="11"/>
      <c r="O40" s="11"/>
      <c r="P40" s="12"/>
      <c r="Q40" s="12">
        <f t="shared" si="3"/>
        <v>-3160</v>
      </c>
      <c r="R40" s="11"/>
      <c r="S40" s="11"/>
      <c r="T40" s="11"/>
      <c r="U40" s="11"/>
      <c r="V40" s="11"/>
      <c r="W40" s="11"/>
      <c r="X40" s="12">
        <f t="shared" si="4"/>
        <v>3160</v>
      </c>
      <c r="Y40" s="11"/>
    </row>
    <row r="41" spans="2:25">
      <c r="B41" s="9">
        <v>36</v>
      </c>
      <c r="C41" s="10" t="s">
        <v>130</v>
      </c>
      <c r="D41" s="21">
        <v>1294</v>
      </c>
      <c r="E41" s="21">
        <v>4125</v>
      </c>
      <c r="F41" s="22">
        <f t="shared" si="2"/>
        <v>5419</v>
      </c>
      <c r="G41" s="22">
        <v>3281</v>
      </c>
      <c r="H41" s="22"/>
      <c r="I41" s="11" t="s">
        <v>50</v>
      </c>
      <c r="J41" s="11">
        <v>98</v>
      </c>
      <c r="K41" s="12">
        <v>3281</v>
      </c>
      <c r="N41" s="11"/>
      <c r="O41" s="11"/>
      <c r="P41" s="12"/>
      <c r="Q41" s="12">
        <f t="shared" si="3"/>
        <v>-3281</v>
      </c>
      <c r="R41" s="11"/>
      <c r="S41" s="11"/>
      <c r="T41" s="11"/>
      <c r="U41" s="11"/>
      <c r="V41" s="11"/>
      <c r="W41" s="11"/>
      <c r="X41" s="12">
        <f t="shared" si="4"/>
        <v>3281</v>
      </c>
      <c r="Y41" s="11"/>
    </row>
    <row r="42" spans="2:25">
      <c r="B42" s="9">
        <v>37</v>
      </c>
      <c r="C42" s="10" t="s">
        <v>130</v>
      </c>
      <c r="D42" s="21">
        <v>974</v>
      </c>
      <c r="E42" s="21">
        <v>5391</v>
      </c>
      <c r="F42" s="22">
        <f t="shared" si="2"/>
        <v>6365</v>
      </c>
      <c r="G42" s="22">
        <v>4654</v>
      </c>
      <c r="H42" s="22"/>
      <c r="I42" s="11" t="s">
        <v>201</v>
      </c>
      <c r="J42" s="11">
        <v>100</v>
      </c>
      <c r="K42" s="12">
        <v>4654</v>
      </c>
      <c r="N42" s="11"/>
      <c r="O42" s="11"/>
      <c r="P42" s="12"/>
      <c r="Q42" s="12">
        <f t="shared" si="3"/>
        <v>-4654</v>
      </c>
      <c r="R42" s="11"/>
      <c r="S42" s="11"/>
      <c r="T42" s="11"/>
      <c r="U42" s="11"/>
      <c r="V42" s="11"/>
      <c r="W42" s="11"/>
      <c r="X42" s="12">
        <f t="shared" si="4"/>
        <v>4654</v>
      </c>
      <c r="Y42" s="11"/>
    </row>
    <row r="43" spans="2:25">
      <c r="B43" s="9">
        <v>38</v>
      </c>
      <c r="C43" s="10" t="s">
        <v>130</v>
      </c>
      <c r="D43" s="21">
        <v>1644</v>
      </c>
      <c r="E43" s="21">
        <v>3018</v>
      </c>
      <c r="F43" s="22">
        <f t="shared" si="2"/>
        <v>4662</v>
      </c>
      <c r="G43" s="22">
        <v>3578</v>
      </c>
      <c r="H43" s="22"/>
      <c r="I43" s="11" t="s">
        <v>202</v>
      </c>
      <c r="J43" s="11">
        <v>65</v>
      </c>
      <c r="K43" s="12">
        <v>2323</v>
      </c>
      <c r="N43" s="11" t="s">
        <v>203</v>
      </c>
      <c r="O43" s="11">
        <v>35</v>
      </c>
      <c r="P43" s="12">
        <v>1255</v>
      </c>
      <c r="Q43" s="12">
        <f t="shared" si="3"/>
        <v>-1068</v>
      </c>
      <c r="R43" s="12"/>
      <c r="S43" s="12"/>
      <c r="T43" s="12"/>
      <c r="U43" s="12"/>
      <c r="V43" s="12"/>
      <c r="W43" s="12"/>
      <c r="X43" s="12">
        <f t="shared" si="4"/>
        <v>3578</v>
      </c>
      <c r="Y43" s="11"/>
    </row>
    <row r="44" spans="2:25">
      <c r="B44" s="9">
        <v>39</v>
      </c>
      <c r="C44" s="10" t="s">
        <v>204</v>
      </c>
      <c r="D44" s="21">
        <v>1227</v>
      </c>
      <c r="E44" s="21">
        <v>4292</v>
      </c>
      <c r="F44" s="22">
        <f t="shared" si="2"/>
        <v>5519</v>
      </c>
      <c r="G44" s="22">
        <v>3760</v>
      </c>
      <c r="H44" s="22"/>
      <c r="I44" s="11" t="s">
        <v>205</v>
      </c>
      <c r="J44" s="11">
        <v>99</v>
      </c>
      <c r="K44" s="12">
        <v>3760</v>
      </c>
      <c r="N44" s="11"/>
      <c r="O44" s="11"/>
      <c r="P44" s="12"/>
      <c r="Q44" s="12">
        <f t="shared" si="3"/>
        <v>-3760</v>
      </c>
      <c r="R44" s="11"/>
      <c r="S44" s="11"/>
      <c r="T44" s="11"/>
      <c r="U44" s="11"/>
      <c r="V44" s="11"/>
      <c r="W44" s="11"/>
      <c r="X44" s="12">
        <f t="shared" si="4"/>
        <v>3760</v>
      </c>
      <c r="Y44" s="11"/>
    </row>
    <row r="45" spans="2:25">
      <c r="B45" s="9">
        <v>40</v>
      </c>
      <c r="C45" s="10" t="s">
        <v>130</v>
      </c>
      <c r="D45" s="21">
        <v>1549</v>
      </c>
      <c r="E45" s="21">
        <v>5616</v>
      </c>
      <c r="F45" s="22">
        <f t="shared" si="2"/>
        <v>7165</v>
      </c>
      <c r="G45" s="22">
        <v>4029</v>
      </c>
      <c r="H45" s="22"/>
      <c r="I45" s="11" t="s">
        <v>206</v>
      </c>
      <c r="J45" s="11">
        <v>99</v>
      </c>
      <c r="K45" s="12">
        <v>4029</v>
      </c>
      <c r="N45" s="11"/>
      <c r="O45" s="11"/>
      <c r="P45" s="12"/>
      <c r="Q45" s="12">
        <f t="shared" si="3"/>
        <v>-4029</v>
      </c>
      <c r="R45" s="11"/>
      <c r="S45" s="11"/>
      <c r="T45" s="11"/>
      <c r="U45" s="11"/>
      <c r="V45" s="11"/>
      <c r="W45" s="11"/>
      <c r="X45" s="12">
        <f t="shared" si="4"/>
        <v>4029</v>
      </c>
      <c r="Y45" s="11"/>
    </row>
    <row r="46" spans="2:25">
      <c r="B46" s="9">
        <v>41</v>
      </c>
      <c r="C46" s="10" t="s">
        <v>130</v>
      </c>
      <c r="D46" s="21">
        <v>1588</v>
      </c>
      <c r="E46" s="21">
        <v>1651</v>
      </c>
      <c r="F46" s="22">
        <f t="shared" si="2"/>
        <v>3239</v>
      </c>
      <c r="G46" s="22">
        <v>2159</v>
      </c>
      <c r="H46" s="22"/>
      <c r="I46" s="11" t="s">
        <v>207</v>
      </c>
      <c r="J46" s="11">
        <v>57</v>
      </c>
      <c r="K46" s="12">
        <v>1229</v>
      </c>
      <c r="N46" s="11" t="s">
        <v>208</v>
      </c>
      <c r="O46" s="11">
        <v>43</v>
      </c>
      <c r="P46" s="12">
        <v>930</v>
      </c>
      <c r="Q46" s="12">
        <f t="shared" si="3"/>
        <v>-299</v>
      </c>
      <c r="R46" s="11"/>
      <c r="S46" s="11"/>
      <c r="T46" s="11"/>
      <c r="U46" s="11"/>
      <c r="V46" s="11"/>
      <c r="W46" s="11"/>
      <c r="X46" s="12">
        <f t="shared" si="4"/>
        <v>2159</v>
      </c>
      <c r="Y46" s="11"/>
    </row>
    <row r="47" spans="2:25">
      <c r="B47" s="9">
        <v>42</v>
      </c>
      <c r="C47" s="10" t="s">
        <v>130</v>
      </c>
      <c r="D47" s="21">
        <v>2078</v>
      </c>
      <c r="E47" s="21">
        <v>1792</v>
      </c>
      <c r="F47" s="22">
        <f t="shared" si="2"/>
        <v>3870</v>
      </c>
      <c r="G47" s="22">
        <v>2599</v>
      </c>
      <c r="H47" s="22"/>
      <c r="I47" s="11" t="s">
        <v>209</v>
      </c>
      <c r="J47" s="11">
        <v>47</v>
      </c>
      <c r="K47" s="12">
        <v>1225</v>
      </c>
      <c r="N47" s="11" t="s">
        <v>210</v>
      </c>
      <c r="O47" s="11">
        <v>53</v>
      </c>
      <c r="P47" s="12">
        <v>1374</v>
      </c>
      <c r="Q47" s="12">
        <f t="shared" si="3"/>
        <v>149</v>
      </c>
      <c r="R47" s="12"/>
      <c r="S47" s="12"/>
      <c r="T47" s="12"/>
      <c r="U47" s="12"/>
      <c r="V47" s="12"/>
      <c r="W47" s="12"/>
      <c r="X47" s="12">
        <f t="shared" si="4"/>
        <v>2599</v>
      </c>
      <c r="Y47" s="11"/>
    </row>
    <row r="48" spans="2:25">
      <c r="B48" s="9">
        <v>43</v>
      </c>
      <c r="C48" s="10" t="s">
        <v>130</v>
      </c>
      <c r="D48" s="21">
        <v>2067</v>
      </c>
      <c r="E48" s="21">
        <v>3357</v>
      </c>
      <c r="F48" s="22">
        <f t="shared" si="2"/>
        <v>5424</v>
      </c>
      <c r="G48" s="22">
        <v>2998</v>
      </c>
      <c r="H48" s="22"/>
      <c r="I48" s="11" t="s">
        <v>211</v>
      </c>
      <c r="J48" s="11">
        <v>96</v>
      </c>
      <c r="K48" s="12">
        <v>2998</v>
      </c>
      <c r="N48" s="11"/>
      <c r="O48" s="11"/>
      <c r="P48" s="12"/>
      <c r="Q48" s="12">
        <f t="shared" si="3"/>
        <v>-2998</v>
      </c>
      <c r="R48" s="11"/>
      <c r="S48" s="11"/>
      <c r="T48" s="11"/>
      <c r="U48" s="11"/>
      <c r="V48" s="11"/>
      <c r="W48" s="11"/>
      <c r="X48" s="12">
        <f t="shared" si="4"/>
        <v>2998</v>
      </c>
      <c r="Y48" s="11"/>
    </row>
    <row r="49" spans="2:25">
      <c r="B49" s="9">
        <v>44</v>
      </c>
      <c r="C49" s="10" t="s">
        <v>130</v>
      </c>
      <c r="D49" s="21">
        <v>2253</v>
      </c>
      <c r="E49" s="21">
        <v>3035</v>
      </c>
      <c r="F49" s="22">
        <f t="shared" si="2"/>
        <v>5288</v>
      </c>
      <c r="G49" s="22">
        <v>3686</v>
      </c>
      <c r="H49" s="22"/>
      <c r="I49" s="11" t="s">
        <v>212</v>
      </c>
      <c r="J49" s="11">
        <v>64</v>
      </c>
      <c r="K49" s="12">
        <v>2377</v>
      </c>
      <c r="N49" s="11" t="s">
        <v>30</v>
      </c>
      <c r="O49" s="11">
        <v>35</v>
      </c>
      <c r="P49" s="12">
        <v>1309</v>
      </c>
      <c r="Q49" s="12">
        <f t="shared" si="3"/>
        <v>-1068</v>
      </c>
      <c r="R49" s="12"/>
      <c r="S49" s="12"/>
      <c r="T49" s="12"/>
      <c r="U49" s="12"/>
      <c r="V49" s="12"/>
      <c r="W49" s="12"/>
      <c r="X49" s="12">
        <f t="shared" si="4"/>
        <v>3686</v>
      </c>
      <c r="Y49" s="11"/>
    </row>
    <row r="50" spans="2:25">
      <c r="B50" s="9">
        <v>45</v>
      </c>
      <c r="C50" s="10" t="s">
        <v>130</v>
      </c>
      <c r="D50" s="21">
        <v>1994</v>
      </c>
      <c r="E50" s="21">
        <v>3158</v>
      </c>
      <c r="F50" s="22">
        <f t="shared" si="2"/>
        <v>5152</v>
      </c>
      <c r="G50" s="22">
        <v>3564</v>
      </c>
      <c r="H50" s="22"/>
      <c r="I50" s="11" t="s">
        <v>213</v>
      </c>
      <c r="J50" s="11">
        <v>96</v>
      </c>
      <c r="K50" s="12">
        <v>3564</v>
      </c>
      <c r="N50" s="11"/>
      <c r="O50" s="11"/>
      <c r="P50" s="12"/>
      <c r="Q50" s="12">
        <f t="shared" si="3"/>
        <v>-3564</v>
      </c>
      <c r="R50" s="11"/>
      <c r="S50" s="11"/>
      <c r="T50" s="11"/>
      <c r="U50" s="11"/>
      <c r="V50" s="11"/>
      <c r="W50" s="11"/>
      <c r="X50" s="12">
        <f t="shared" si="4"/>
        <v>3564</v>
      </c>
      <c r="Y50" s="11"/>
    </row>
    <row r="51" spans="2:25">
      <c r="B51" s="9">
        <v>46</v>
      </c>
      <c r="C51" s="10" t="s">
        <v>130</v>
      </c>
      <c r="D51" s="21">
        <v>2805</v>
      </c>
      <c r="E51" s="21">
        <v>3728</v>
      </c>
      <c r="F51" s="22">
        <f t="shared" si="2"/>
        <v>6533</v>
      </c>
      <c r="G51" s="22">
        <v>5015</v>
      </c>
      <c r="H51" s="22"/>
      <c r="I51" s="11" t="s">
        <v>214</v>
      </c>
      <c r="J51" s="11">
        <v>64</v>
      </c>
      <c r="K51" s="12">
        <v>3204</v>
      </c>
      <c r="N51" s="11" t="s">
        <v>215</v>
      </c>
      <c r="O51" s="11">
        <v>36</v>
      </c>
      <c r="P51" s="12">
        <v>1811</v>
      </c>
      <c r="Q51" s="12">
        <f t="shared" si="3"/>
        <v>-1393</v>
      </c>
      <c r="R51" s="12"/>
      <c r="S51" s="12"/>
      <c r="T51" s="12"/>
      <c r="U51" s="12"/>
      <c r="V51" s="12"/>
      <c r="W51" s="12"/>
      <c r="X51" s="12">
        <f t="shared" si="4"/>
        <v>5015</v>
      </c>
      <c r="Y51" s="11"/>
    </row>
    <row r="52" spans="2:25">
      <c r="B52" s="9">
        <v>47</v>
      </c>
      <c r="C52" s="10" t="s">
        <v>130</v>
      </c>
      <c r="D52" s="21">
        <v>2582</v>
      </c>
      <c r="E52" s="21">
        <v>2035</v>
      </c>
      <c r="F52" s="22">
        <f t="shared" si="2"/>
        <v>4617</v>
      </c>
      <c r="G52" s="22">
        <v>3235</v>
      </c>
      <c r="H52" s="22"/>
      <c r="I52" s="11" t="s">
        <v>216</v>
      </c>
      <c r="J52" s="11">
        <v>41</v>
      </c>
      <c r="K52" s="12">
        <v>1338</v>
      </c>
      <c r="N52" s="11" t="s">
        <v>217</v>
      </c>
      <c r="O52" s="11">
        <v>58</v>
      </c>
      <c r="P52" s="12">
        <v>1897</v>
      </c>
      <c r="Q52" s="12">
        <f t="shared" si="3"/>
        <v>559</v>
      </c>
      <c r="R52" s="12"/>
      <c r="S52" s="12"/>
      <c r="T52" s="12"/>
      <c r="U52" s="12"/>
      <c r="V52" s="12"/>
      <c r="W52" s="12"/>
      <c r="X52" s="12">
        <f t="shared" si="4"/>
        <v>3235</v>
      </c>
      <c r="Y52" s="11"/>
    </row>
    <row r="53" spans="2:25">
      <c r="B53" s="9">
        <v>48</v>
      </c>
      <c r="C53" s="10" t="s">
        <v>130</v>
      </c>
      <c r="D53" s="21">
        <v>2836</v>
      </c>
      <c r="E53" s="21">
        <v>2462</v>
      </c>
      <c r="F53" s="22">
        <f t="shared" si="2"/>
        <v>5298</v>
      </c>
      <c r="G53" s="22">
        <v>3790</v>
      </c>
      <c r="H53" s="22"/>
      <c r="I53" s="11" t="s">
        <v>218</v>
      </c>
      <c r="J53" s="11">
        <v>50</v>
      </c>
      <c r="K53" s="12">
        <v>1914</v>
      </c>
      <c r="N53" s="11" t="s">
        <v>219</v>
      </c>
      <c r="O53" s="11">
        <v>49</v>
      </c>
      <c r="P53" s="12">
        <v>1876</v>
      </c>
      <c r="Q53" s="12">
        <f t="shared" si="3"/>
        <v>-38</v>
      </c>
      <c r="R53" s="12"/>
      <c r="S53" s="12"/>
      <c r="T53" s="12"/>
      <c r="U53" s="12"/>
      <c r="V53" s="12"/>
      <c r="W53" s="12"/>
      <c r="X53" s="12">
        <f t="shared" si="4"/>
        <v>3790</v>
      </c>
      <c r="Y53" s="11"/>
    </row>
    <row r="54" spans="2:25">
      <c r="B54" s="9">
        <v>49</v>
      </c>
      <c r="C54" s="10" t="s">
        <v>130</v>
      </c>
      <c r="D54" s="21">
        <v>2324</v>
      </c>
      <c r="E54" s="21">
        <v>1600</v>
      </c>
      <c r="F54" s="22">
        <f t="shared" si="2"/>
        <v>3924</v>
      </c>
      <c r="G54" s="22">
        <v>2483</v>
      </c>
      <c r="H54" s="22"/>
      <c r="I54" s="11" t="s">
        <v>220</v>
      </c>
      <c r="J54" s="11">
        <v>42</v>
      </c>
      <c r="K54" s="12">
        <v>1045</v>
      </c>
      <c r="N54" s="11" t="s">
        <v>221</v>
      </c>
      <c r="O54" s="11">
        <v>58</v>
      </c>
      <c r="P54" s="12">
        <v>1438</v>
      </c>
      <c r="Q54" s="12">
        <f t="shared" si="3"/>
        <v>393</v>
      </c>
      <c r="R54" s="12"/>
      <c r="S54" s="12"/>
      <c r="T54" s="12"/>
      <c r="U54" s="12"/>
      <c r="V54" s="12"/>
      <c r="W54" s="12"/>
      <c r="X54" s="12">
        <f t="shared" si="4"/>
        <v>2483</v>
      </c>
      <c r="Y54" s="11"/>
    </row>
    <row r="55" spans="2:25">
      <c r="B55" s="9">
        <v>50</v>
      </c>
      <c r="C55" s="10" t="s">
        <v>130</v>
      </c>
      <c r="D55" s="21">
        <v>2232</v>
      </c>
      <c r="E55" s="21">
        <v>2108</v>
      </c>
      <c r="F55" s="22">
        <f t="shared" si="2"/>
        <v>4340</v>
      </c>
      <c r="G55" s="22">
        <v>2833</v>
      </c>
      <c r="H55" s="22"/>
      <c r="I55" s="11" t="s">
        <v>105</v>
      </c>
      <c r="J55" s="11">
        <v>52</v>
      </c>
      <c r="K55" s="12">
        <v>1468</v>
      </c>
      <c r="N55" s="11" t="s">
        <v>106</v>
      </c>
      <c r="O55" s="11">
        <v>48</v>
      </c>
      <c r="P55" s="12">
        <v>1365</v>
      </c>
      <c r="Q55" s="12">
        <f t="shared" si="3"/>
        <v>-103</v>
      </c>
      <c r="R55" s="12"/>
      <c r="S55" s="12"/>
      <c r="T55" s="12"/>
      <c r="U55" s="12"/>
      <c r="V55" s="12"/>
      <c r="W55" s="12"/>
      <c r="X55" s="12">
        <f t="shared" si="4"/>
        <v>2833</v>
      </c>
      <c r="Y55" s="11"/>
    </row>
    <row r="56" spans="2:25">
      <c r="B56" s="9">
        <v>51</v>
      </c>
      <c r="C56" s="10" t="s">
        <v>130</v>
      </c>
      <c r="D56" s="21">
        <v>2528</v>
      </c>
      <c r="E56" s="21">
        <v>2575</v>
      </c>
      <c r="F56" s="22">
        <f t="shared" si="2"/>
        <v>5103</v>
      </c>
      <c r="G56" s="22">
        <v>3337</v>
      </c>
      <c r="H56" s="22"/>
      <c r="I56" s="11" t="s">
        <v>107</v>
      </c>
      <c r="J56" s="11">
        <v>56</v>
      </c>
      <c r="K56" s="12">
        <v>1872</v>
      </c>
      <c r="N56" s="11" t="s">
        <v>108</v>
      </c>
      <c r="O56" s="11">
        <v>44</v>
      </c>
      <c r="P56" s="12">
        <v>1465</v>
      </c>
      <c r="Q56" s="12">
        <f t="shared" si="3"/>
        <v>-407</v>
      </c>
      <c r="R56" s="12"/>
      <c r="S56" s="12"/>
      <c r="T56" s="12"/>
      <c r="U56" s="12"/>
      <c r="V56" s="12"/>
      <c r="W56" s="12"/>
      <c r="X56" s="12">
        <f t="shared" si="4"/>
        <v>3337</v>
      </c>
      <c r="Y56" s="11"/>
    </row>
    <row r="57" spans="2:25">
      <c r="B57" s="9">
        <v>52</v>
      </c>
      <c r="C57" s="10" t="s">
        <v>130</v>
      </c>
      <c r="D57" s="21">
        <v>2070</v>
      </c>
      <c r="E57" s="21">
        <v>2249</v>
      </c>
      <c r="F57" s="22">
        <f t="shared" si="2"/>
        <v>4319</v>
      </c>
      <c r="G57" s="22">
        <v>2897</v>
      </c>
      <c r="H57" s="22"/>
      <c r="I57" s="11" t="s">
        <v>110</v>
      </c>
      <c r="J57" s="11">
        <v>59</v>
      </c>
      <c r="K57" s="12">
        <v>1711</v>
      </c>
      <c r="N57" s="11" t="s">
        <v>111</v>
      </c>
      <c r="O57" s="11">
        <v>41</v>
      </c>
      <c r="P57" s="12">
        <v>1186</v>
      </c>
      <c r="Q57" s="12">
        <f t="shared" si="3"/>
        <v>-525</v>
      </c>
      <c r="R57" s="12"/>
      <c r="S57" s="12"/>
      <c r="T57" s="12"/>
      <c r="U57" s="12"/>
      <c r="V57" s="12"/>
      <c r="W57" s="12"/>
      <c r="X57" s="12">
        <f t="shared" si="4"/>
        <v>2897</v>
      </c>
      <c r="Y57" s="11"/>
    </row>
    <row r="58" spans="2:25">
      <c r="B58" s="9">
        <v>53</v>
      </c>
      <c r="C58" s="10" t="s">
        <v>130</v>
      </c>
      <c r="D58" s="21">
        <v>3091</v>
      </c>
      <c r="E58" s="21">
        <v>6649</v>
      </c>
      <c r="F58" s="22">
        <f t="shared" si="2"/>
        <v>9740</v>
      </c>
      <c r="G58" s="22">
        <v>5918</v>
      </c>
      <c r="H58" s="22"/>
      <c r="I58" s="11" t="s">
        <v>112</v>
      </c>
      <c r="J58" s="11">
        <v>97</v>
      </c>
      <c r="K58" s="12">
        <v>5918</v>
      </c>
      <c r="N58" s="11"/>
      <c r="O58" s="11"/>
      <c r="P58" s="12"/>
      <c r="Q58" s="12">
        <f t="shared" si="3"/>
        <v>-5918</v>
      </c>
      <c r="R58" s="11"/>
      <c r="S58" s="11"/>
      <c r="T58" s="11"/>
      <c r="U58" s="11"/>
      <c r="V58" s="11"/>
      <c r="W58" s="11"/>
      <c r="X58" s="12">
        <f t="shared" si="4"/>
        <v>5918</v>
      </c>
      <c r="Y58" s="11"/>
    </row>
    <row r="59" spans="2:25">
      <c r="B59" s="9">
        <v>54</v>
      </c>
      <c r="C59" s="10" t="s">
        <v>130</v>
      </c>
      <c r="D59" s="21">
        <v>2757</v>
      </c>
      <c r="E59" s="21">
        <v>4139</v>
      </c>
      <c r="F59" s="22">
        <f t="shared" si="2"/>
        <v>6896</v>
      </c>
      <c r="G59" s="22">
        <v>3778</v>
      </c>
      <c r="H59" s="22"/>
      <c r="I59" s="11" t="s">
        <v>254</v>
      </c>
      <c r="J59" s="11">
        <v>96</v>
      </c>
      <c r="K59" s="12">
        <v>3778</v>
      </c>
      <c r="N59" s="11"/>
      <c r="O59" s="11"/>
      <c r="P59" s="12"/>
      <c r="Q59" s="12">
        <f t="shared" si="3"/>
        <v>-3778</v>
      </c>
      <c r="R59" s="11"/>
      <c r="S59" s="11"/>
      <c r="T59" s="11"/>
      <c r="U59" s="11"/>
      <c r="V59" s="11"/>
      <c r="W59" s="11"/>
      <c r="X59" s="12">
        <f t="shared" si="4"/>
        <v>3778</v>
      </c>
      <c r="Y59" s="11"/>
    </row>
    <row r="60" spans="2:25">
      <c r="B60" s="9">
        <v>55</v>
      </c>
      <c r="C60" s="10" t="s">
        <v>130</v>
      </c>
      <c r="D60" s="21">
        <v>1859</v>
      </c>
      <c r="E60" s="21">
        <v>3465</v>
      </c>
      <c r="F60" s="22">
        <f t="shared" si="2"/>
        <v>5324</v>
      </c>
      <c r="G60" s="22">
        <v>3144</v>
      </c>
      <c r="H60" s="22"/>
      <c r="I60" s="11" t="s">
        <v>255</v>
      </c>
      <c r="J60" s="11">
        <v>97</v>
      </c>
      <c r="K60" s="12">
        <v>3144</v>
      </c>
      <c r="N60" s="11"/>
      <c r="O60" s="11"/>
      <c r="P60" s="12"/>
      <c r="Q60" s="12">
        <f t="shared" si="3"/>
        <v>-3144</v>
      </c>
      <c r="R60" s="11"/>
      <c r="S60" s="11"/>
      <c r="T60" s="11"/>
      <c r="U60" s="11"/>
      <c r="V60" s="11"/>
      <c r="W60" s="11"/>
      <c r="X60" s="12">
        <f t="shared" si="4"/>
        <v>3144</v>
      </c>
      <c r="Y60" s="11"/>
    </row>
    <row r="61" spans="2:25">
      <c r="B61" s="9">
        <v>56</v>
      </c>
      <c r="C61" s="10" t="s">
        <v>130</v>
      </c>
      <c r="D61" s="21">
        <v>1811</v>
      </c>
      <c r="E61" s="21">
        <v>3543</v>
      </c>
      <c r="F61" s="22">
        <f t="shared" si="2"/>
        <v>5354</v>
      </c>
      <c r="G61" s="22">
        <v>2968</v>
      </c>
      <c r="H61" s="22"/>
      <c r="I61" s="11" t="s">
        <v>256</v>
      </c>
      <c r="J61" s="11">
        <v>95</v>
      </c>
      <c r="K61" s="12">
        <v>2968</v>
      </c>
      <c r="N61" s="11"/>
      <c r="O61" s="11"/>
      <c r="P61" s="12"/>
      <c r="Q61" s="12">
        <f t="shared" si="3"/>
        <v>-2968</v>
      </c>
      <c r="R61" s="11"/>
      <c r="S61" s="11"/>
      <c r="T61" s="11"/>
      <c r="U61" s="11"/>
      <c r="V61" s="11"/>
      <c r="W61" s="11"/>
      <c r="X61" s="12">
        <f t="shared" si="4"/>
        <v>2968</v>
      </c>
      <c r="Y61" s="11"/>
    </row>
    <row r="62" spans="2:25">
      <c r="B62" s="9">
        <v>57</v>
      </c>
      <c r="C62" s="10" t="s">
        <v>130</v>
      </c>
      <c r="D62" s="21">
        <v>1423</v>
      </c>
      <c r="E62" s="21">
        <v>4646</v>
      </c>
      <c r="F62" s="22">
        <f t="shared" si="2"/>
        <v>6069</v>
      </c>
      <c r="G62" s="22">
        <v>4698</v>
      </c>
      <c r="H62" s="22"/>
      <c r="I62" s="11" t="s">
        <v>257</v>
      </c>
      <c r="J62" s="11">
        <v>73</v>
      </c>
      <c r="K62" s="12">
        <v>3438</v>
      </c>
      <c r="N62" s="11" t="s">
        <v>258</v>
      </c>
      <c r="O62" s="11">
        <v>27</v>
      </c>
      <c r="P62" s="12">
        <v>1260</v>
      </c>
      <c r="Q62" s="12">
        <f t="shared" si="3"/>
        <v>-2178</v>
      </c>
      <c r="R62" s="12"/>
      <c r="S62" s="12"/>
      <c r="T62" s="12"/>
      <c r="U62" s="12"/>
      <c r="V62" s="12"/>
      <c r="W62" s="12"/>
      <c r="X62" s="12">
        <f t="shared" si="4"/>
        <v>4698</v>
      </c>
      <c r="Y62" s="11"/>
    </row>
    <row r="63" spans="2:25">
      <c r="B63" s="9">
        <v>58</v>
      </c>
      <c r="C63" s="10" t="s">
        <v>130</v>
      </c>
      <c r="D63" s="21">
        <v>2591</v>
      </c>
      <c r="E63" s="21">
        <v>4404</v>
      </c>
      <c r="F63" s="22">
        <f t="shared" si="2"/>
        <v>6995</v>
      </c>
      <c r="G63" s="22">
        <v>5781</v>
      </c>
      <c r="H63" s="22"/>
      <c r="I63" s="11" t="s">
        <v>259</v>
      </c>
      <c r="J63" s="11">
        <v>66</v>
      </c>
      <c r="K63" s="12">
        <v>3841</v>
      </c>
      <c r="N63" s="11" t="s">
        <v>260</v>
      </c>
      <c r="O63" s="11">
        <v>34</v>
      </c>
      <c r="P63" s="12">
        <v>1940</v>
      </c>
      <c r="Q63" s="12">
        <f t="shared" si="3"/>
        <v>-1901</v>
      </c>
      <c r="R63" s="12"/>
      <c r="S63" s="12"/>
      <c r="T63" s="12"/>
      <c r="U63" s="12"/>
      <c r="V63" s="12"/>
      <c r="W63" s="12"/>
      <c r="X63" s="12">
        <f t="shared" si="4"/>
        <v>5781</v>
      </c>
      <c r="Y63" s="11"/>
    </row>
    <row r="64" spans="2:25">
      <c r="B64" s="9">
        <v>59</v>
      </c>
      <c r="C64" s="10" t="s">
        <v>130</v>
      </c>
      <c r="D64" s="21">
        <v>2755</v>
      </c>
      <c r="E64" s="21">
        <v>4551</v>
      </c>
      <c r="F64" s="22">
        <f t="shared" si="2"/>
        <v>7306</v>
      </c>
      <c r="G64" s="22">
        <v>5523</v>
      </c>
      <c r="H64" s="22"/>
      <c r="I64" s="11" t="s">
        <v>261</v>
      </c>
      <c r="J64" s="11">
        <v>65</v>
      </c>
      <c r="K64" s="12">
        <v>3609</v>
      </c>
      <c r="N64" s="11" t="s">
        <v>262</v>
      </c>
      <c r="O64" s="11">
        <v>35</v>
      </c>
      <c r="P64" s="12">
        <v>1914</v>
      </c>
      <c r="Q64" s="12">
        <f t="shared" si="3"/>
        <v>-1695</v>
      </c>
      <c r="R64" s="12"/>
      <c r="S64" s="12"/>
      <c r="T64" s="12"/>
      <c r="U64" s="12"/>
      <c r="V64" s="12"/>
      <c r="W64" s="12"/>
      <c r="X64" s="12">
        <f t="shared" si="4"/>
        <v>5523</v>
      </c>
      <c r="Y64" s="11"/>
    </row>
    <row r="65" spans="2:28">
      <c r="B65" s="9">
        <v>60</v>
      </c>
      <c r="C65" s="10" t="s">
        <v>130</v>
      </c>
      <c r="D65" s="21">
        <v>3825</v>
      </c>
      <c r="E65" s="21">
        <v>3032</v>
      </c>
      <c r="F65" s="22">
        <f t="shared" si="2"/>
        <v>6857</v>
      </c>
      <c r="G65" s="22">
        <v>5333</v>
      </c>
      <c r="H65" s="22"/>
      <c r="I65" s="11" t="s">
        <v>263</v>
      </c>
      <c r="J65" s="11">
        <v>42</v>
      </c>
      <c r="K65" s="12">
        <v>2248</v>
      </c>
      <c r="N65" s="11" t="s">
        <v>264</v>
      </c>
      <c r="O65" s="11">
        <v>58</v>
      </c>
      <c r="P65" s="12">
        <v>3085</v>
      </c>
      <c r="Q65" s="12">
        <f t="shared" si="3"/>
        <v>837</v>
      </c>
      <c r="R65" s="12"/>
      <c r="S65" s="12"/>
      <c r="T65" s="12"/>
      <c r="U65" s="12"/>
      <c r="V65" s="12"/>
      <c r="W65" s="12"/>
      <c r="X65" s="12">
        <f t="shared" si="4"/>
        <v>5333</v>
      </c>
      <c r="Y65" s="11"/>
    </row>
    <row r="66" spans="2:28">
      <c r="B66" s="9">
        <v>61</v>
      </c>
      <c r="C66" s="10" t="s">
        <v>130</v>
      </c>
      <c r="D66" s="21">
        <v>5498</v>
      </c>
      <c r="E66" s="21">
        <v>3125</v>
      </c>
      <c r="F66" s="22">
        <f t="shared" si="2"/>
        <v>8623</v>
      </c>
      <c r="G66" s="22">
        <v>6834</v>
      </c>
      <c r="H66" s="22"/>
      <c r="I66" s="11" t="s">
        <v>265</v>
      </c>
      <c r="J66" s="11">
        <v>36</v>
      </c>
      <c r="K66" s="12">
        <v>2432</v>
      </c>
      <c r="N66" s="11" t="s">
        <v>266</v>
      </c>
      <c r="O66" s="11">
        <v>62</v>
      </c>
      <c r="P66" s="12">
        <v>4263</v>
      </c>
      <c r="Q66" s="12">
        <f t="shared" si="3"/>
        <v>1831</v>
      </c>
      <c r="R66" s="12"/>
      <c r="S66" s="12"/>
      <c r="T66" s="11" t="s">
        <v>267</v>
      </c>
      <c r="U66" s="12">
        <v>139</v>
      </c>
      <c r="V66" s="12"/>
      <c r="W66" s="12"/>
      <c r="X66" s="12">
        <f t="shared" si="4"/>
        <v>6834</v>
      </c>
      <c r="Y66" s="11"/>
      <c r="AB66" s="13"/>
    </row>
    <row r="67" spans="2:28">
      <c r="B67" s="9">
        <v>62</v>
      </c>
      <c r="C67" s="10" t="s">
        <v>130</v>
      </c>
      <c r="D67" s="21">
        <v>6132</v>
      </c>
      <c r="E67" s="21">
        <v>2617</v>
      </c>
      <c r="F67" s="22">
        <f t="shared" si="2"/>
        <v>8749</v>
      </c>
      <c r="G67" s="22">
        <v>6496</v>
      </c>
      <c r="H67" s="22"/>
      <c r="I67" s="11" t="s">
        <v>268</v>
      </c>
      <c r="J67" s="11">
        <v>27</v>
      </c>
      <c r="K67" s="12">
        <v>1762</v>
      </c>
      <c r="N67" s="11" t="s">
        <v>269</v>
      </c>
      <c r="O67" s="11">
        <v>73</v>
      </c>
      <c r="P67" s="12">
        <v>4734</v>
      </c>
      <c r="Q67" s="12">
        <f t="shared" si="3"/>
        <v>2972</v>
      </c>
      <c r="R67" s="12"/>
      <c r="S67" s="12"/>
      <c r="T67" s="12"/>
      <c r="U67" s="12"/>
      <c r="V67" s="12"/>
      <c r="W67" s="12"/>
      <c r="X67" s="12">
        <f t="shared" si="4"/>
        <v>6496</v>
      </c>
      <c r="Y67" s="11"/>
    </row>
    <row r="68" spans="2:28">
      <c r="B68" s="9">
        <v>63</v>
      </c>
      <c r="C68" s="10" t="s">
        <v>130</v>
      </c>
      <c r="D68" s="21">
        <v>3945</v>
      </c>
      <c r="E68" s="21">
        <v>2369</v>
      </c>
      <c r="F68" s="22">
        <f t="shared" si="2"/>
        <v>6314</v>
      </c>
      <c r="G68" s="22">
        <v>4046</v>
      </c>
      <c r="H68" s="22"/>
      <c r="I68" s="11" t="s">
        <v>270</v>
      </c>
      <c r="J68" s="11">
        <v>40</v>
      </c>
      <c r="K68" s="12">
        <v>1627</v>
      </c>
      <c r="N68" s="11" t="s">
        <v>271</v>
      </c>
      <c r="O68" s="11">
        <v>60</v>
      </c>
      <c r="P68" s="12">
        <v>2419</v>
      </c>
      <c r="Q68" s="12">
        <f t="shared" si="3"/>
        <v>792</v>
      </c>
      <c r="R68" s="12"/>
      <c r="S68" s="12"/>
      <c r="T68" s="12"/>
      <c r="U68" s="12"/>
      <c r="V68" s="12"/>
      <c r="W68" s="12"/>
      <c r="X68" s="12">
        <f t="shared" si="4"/>
        <v>4046</v>
      </c>
      <c r="Y68" s="11"/>
    </row>
    <row r="69" spans="2:28">
      <c r="B69" s="9">
        <v>64</v>
      </c>
      <c r="C69" s="10" t="s">
        <v>130</v>
      </c>
      <c r="D69" s="21">
        <v>4328</v>
      </c>
      <c r="E69" s="21">
        <v>4568</v>
      </c>
      <c r="F69" s="22">
        <f t="shared" si="2"/>
        <v>8896</v>
      </c>
      <c r="G69" s="22">
        <v>6600</v>
      </c>
      <c r="H69" s="22"/>
      <c r="I69" s="11" t="s">
        <v>272</v>
      </c>
      <c r="J69" s="11">
        <v>54</v>
      </c>
      <c r="K69" s="12">
        <v>3551</v>
      </c>
      <c r="N69" s="11" t="s">
        <v>273</v>
      </c>
      <c r="O69" s="11">
        <v>43</v>
      </c>
      <c r="P69" s="12">
        <v>2871</v>
      </c>
      <c r="Q69" s="12">
        <f t="shared" si="3"/>
        <v>-680</v>
      </c>
      <c r="R69" s="11" t="s">
        <v>274</v>
      </c>
      <c r="S69" s="12">
        <v>178</v>
      </c>
      <c r="T69" s="12"/>
      <c r="U69" s="12"/>
      <c r="V69" s="12"/>
      <c r="W69" s="12"/>
      <c r="X69" s="12">
        <f t="shared" si="4"/>
        <v>6600</v>
      </c>
      <c r="Y69" s="11"/>
      <c r="AB69" s="13"/>
    </row>
    <row r="70" spans="2:28">
      <c r="B70" s="9">
        <v>65</v>
      </c>
      <c r="C70" s="10" t="s">
        <v>130</v>
      </c>
      <c r="D70" s="21">
        <v>6532</v>
      </c>
      <c r="E70" s="21">
        <v>3731</v>
      </c>
      <c r="F70" s="22">
        <f t="shared" si="2"/>
        <v>10263</v>
      </c>
      <c r="G70" s="22">
        <v>7177</v>
      </c>
      <c r="H70" s="22"/>
      <c r="I70" s="11" t="s">
        <v>275</v>
      </c>
      <c r="J70" s="11">
        <v>36</v>
      </c>
      <c r="K70" s="12">
        <v>2615</v>
      </c>
      <c r="N70" s="11" t="s">
        <v>134</v>
      </c>
      <c r="O70" s="11">
        <v>64</v>
      </c>
      <c r="P70" s="12">
        <v>4562</v>
      </c>
      <c r="Q70" s="12">
        <f t="shared" ref="Q70:Q101" si="5">P70-K70</f>
        <v>1947</v>
      </c>
      <c r="R70" s="12"/>
      <c r="S70" s="12"/>
      <c r="T70" s="12"/>
      <c r="U70" s="12"/>
      <c r="V70" s="12"/>
      <c r="W70" s="12"/>
      <c r="X70" s="12">
        <f t="shared" ref="X70:X101" si="6">K70+P70+S70+U70+W70</f>
        <v>7177</v>
      </c>
      <c r="Y70" s="11"/>
    </row>
    <row r="71" spans="2:28">
      <c r="B71" s="9">
        <v>66</v>
      </c>
      <c r="C71" s="10" t="s">
        <v>130</v>
      </c>
      <c r="D71" s="21">
        <v>5097</v>
      </c>
      <c r="E71" s="21">
        <v>1901</v>
      </c>
      <c r="F71" s="22">
        <f t="shared" ref="F71:F105" si="7">D71+E71</f>
        <v>6998</v>
      </c>
      <c r="G71" s="22">
        <v>3739</v>
      </c>
      <c r="H71" s="22"/>
      <c r="I71" s="11"/>
      <c r="J71" s="11"/>
      <c r="K71" s="12"/>
      <c r="N71" s="11" t="s">
        <v>135</v>
      </c>
      <c r="O71" s="11">
        <v>94</v>
      </c>
      <c r="P71" s="12">
        <v>3739</v>
      </c>
      <c r="Q71" s="12">
        <f t="shared" si="5"/>
        <v>3739</v>
      </c>
      <c r="R71" s="11"/>
      <c r="S71" s="11"/>
      <c r="T71" s="11"/>
      <c r="U71" s="11"/>
      <c r="V71" s="11"/>
      <c r="W71" s="11"/>
      <c r="X71" s="12">
        <f t="shared" si="6"/>
        <v>3739</v>
      </c>
      <c r="Y71" s="11"/>
    </row>
    <row r="72" spans="2:28">
      <c r="B72" s="9">
        <v>67</v>
      </c>
      <c r="C72" s="10" t="s">
        <v>130</v>
      </c>
      <c r="D72" s="21">
        <v>3124</v>
      </c>
      <c r="E72" s="21">
        <v>4099</v>
      </c>
      <c r="F72" s="22">
        <f t="shared" si="7"/>
        <v>7223</v>
      </c>
      <c r="G72" s="22">
        <v>5420</v>
      </c>
      <c r="H72" s="22"/>
      <c r="I72" s="11" t="s">
        <v>136</v>
      </c>
      <c r="J72" s="11">
        <v>59</v>
      </c>
      <c r="K72" s="12">
        <v>3213</v>
      </c>
      <c r="N72" s="11" t="s">
        <v>137</v>
      </c>
      <c r="O72" s="11">
        <v>41</v>
      </c>
      <c r="P72" s="12">
        <v>2207</v>
      </c>
      <c r="Q72" s="12">
        <f t="shared" si="5"/>
        <v>-1006</v>
      </c>
      <c r="R72" s="12"/>
      <c r="S72" s="12"/>
      <c r="T72" s="12"/>
      <c r="U72" s="12"/>
      <c r="V72" s="12"/>
      <c r="W72" s="12"/>
      <c r="X72" s="12">
        <f t="shared" si="6"/>
        <v>5420</v>
      </c>
      <c r="Y72" s="11"/>
    </row>
    <row r="73" spans="2:28">
      <c r="B73" s="9">
        <v>68</v>
      </c>
      <c r="C73" s="10" t="s">
        <v>130</v>
      </c>
      <c r="D73" s="21">
        <v>2469</v>
      </c>
      <c r="E73" s="21">
        <v>4210</v>
      </c>
      <c r="F73" s="22">
        <f t="shared" si="7"/>
        <v>6679</v>
      </c>
      <c r="G73" s="22">
        <v>4822</v>
      </c>
      <c r="H73" s="22"/>
      <c r="I73" s="11" t="s">
        <v>138</v>
      </c>
      <c r="J73" s="11">
        <v>65</v>
      </c>
      <c r="K73" s="12">
        <v>3156</v>
      </c>
      <c r="N73" s="11" t="s">
        <v>139</v>
      </c>
      <c r="O73" s="11">
        <v>35</v>
      </c>
      <c r="P73" s="12">
        <v>1666</v>
      </c>
      <c r="Q73" s="12">
        <f t="shared" si="5"/>
        <v>-1490</v>
      </c>
      <c r="R73" s="12"/>
      <c r="S73" s="12"/>
      <c r="T73" s="12"/>
      <c r="U73" s="12"/>
      <c r="V73" s="12"/>
      <c r="W73" s="12"/>
      <c r="X73" s="12">
        <f t="shared" si="6"/>
        <v>4822</v>
      </c>
      <c r="Y73" s="11"/>
    </row>
    <row r="74" spans="2:28">
      <c r="B74" s="9">
        <v>69</v>
      </c>
      <c r="C74" s="10" t="s">
        <v>130</v>
      </c>
      <c r="D74" s="21">
        <v>2177</v>
      </c>
      <c r="E74" s="21">
        <v>5025</v>
      </c>
      <c r="F74" s="22">
        <f t="shared" si="7"/>
        <v>7202</v>
      </c>
      <c r="G74" s="22">
        <v>5732</v>
      </c>
      <c r="H74" s="22"/>
      <c r="I74" s="11" t="s">
        <v>140</v>
      </c>
      <c r="J74" s="11">
        <v>69</v>
      </c>
      <c r="K74" s="12">
        <v>3951</v>
      </c>
      <c r="N74" s="11" t="s">
        <v>141</v>
      </c>
      <c r="O74" s="11">
        <v>29</v>
      </c>
      <c r="P74" s="12">
        <v>1648</v>
      </c>
      <c r="Q74" s="12">
        <f t="shared" si="5"/>
        <v>-2303</v>
      </c>
      <c r="R74" s="11" t="s">
        <v>142</v>
      </c>
      <c r="S74" s="12">
        <v>133</v>
      </c>
      <c r="T74" s="12"/>
      <c r="U74" s="12"/>
      <c r="V74" s="12"/>
      <c r="W74" s="12"/>
      <c r="X74" s="12">
        <f t="shared" si="6"/>
        <v>5732</v>
      </c>
      <c r="Y74" s="11"/>
      <c r="AB74" s="13"/>
    </row>
    <row r="75" spans="2:28">
      <c r="B75" s="9">
        <v>70</v>
      </c>
      <c r="C75" s="10" t="s">
        <v>130</v>
      </c>
      <c r="D75" s="21">
        <v>2389</v>
      </c>
      <c r="E75" s="21">
        <v>5465</v>
      </c>
      <c r="F75" s="22">
        <f t="shared" si="7"/>
        <v>7854</v>
      </c>
      <c r="G75" s="22">
        <v>6515</v>
      </c>
      <c r="H75" s="22"/>
      <c r="I75" s="11" t="s">
        <v>143</v>
      </c>
      <c r="J75" s="11">
        <v>76</v>
      </c>
      <c r="K75" s="12">
        <v>4952</v>
      </c>
      <c r="N75" s="11" t="s">
        <v>144</v>
      </c>
      <c r="O75" s="11">
        <v>24</v>
      </c>
      <c r="P75" s="12">
        <v>1563</v>
      </c>
      <c r="Q75" s="12">
        <f t="shared" si="5"/>
        <v>-3389</v>
      </c>
      <c r="R75" s="12"/>
      <c r="S75" s="12"/>
      <c r="T75" s="12"/>
      <c r="U75" s="12"/>
      <c r="V75" s="12"/>
      <c r="W75" s="12"/>
      <c r="X75" s="12">
        <f t="shared" si="6"/>
        <v>6515</v>
      </c>
      <c r="Y75" s="11"/>
    </row>
    <row r="76" spans="2:28">
      <c r="B76" s="9">
        <v>71</v>
      </c>
      <c r="C76" s="10" t="s">
        <v>130</v>
      </c>
      <c r="D76" s="21">
        <v>2654</v>
      </c>
      <c r="E76" s="21">
        <v>5179</v>
      </c>
      <c r="F76" s="22">
        <f t="shared" si="7"/>
        <v>7833</v>
      </c>
      <c r="G76" s="22">
        <v>5215</v>
      </c>
      <c r="H76" s="22"/>
      <c r="I76" s="11" t="s">
        <v>145</v>
      </c>
      <c r="J76" s="11">
        <v>97</v>
      </c>
      <c r="K76" s="12">
        <v>5215</v>
      </c>
      <c r="N76" s="11"/>
      <c r="O76" s="11"/>
      <c r="P76" s="12"/>
      <c r="Q76" s="12">
        <f t="shared" si="5"/>
        <v>-5215</v>
      </c>
      <c r="R76" s="11"/>
      <c r="S76" s="11"/>
      <c r="T76" s="11"/>
      <c r="U76" s="11"/>
      <c r="V76" s="11"/>
      <c r="W76" s="11"/>
      <c r="X76" s="12">
        <f t="shared" si="6"/>
        <v>5215</v>
      </c>
      <c r="Y76" s="11"/>
    </row>
    <row r="77" spans="2:28">
      <c r="B77" s="9">
        <v>72</v>
      </c>
      <c r="C77" s="10" t="s">
        <v>130</v>
      </c>
      <c r="D77" s="21">
        <v>2182</v>
      </c>
      <c r="E77" s="21">
        <v>4127</v>
      </c>
      <c r="F77" s="22">
        <f t="shared" si="7"/>
        <v>6309</v>
      </c>
      <c r="G77" s="22">
        <v>4990</v>
      </c>
      <c r="H77" s="22"/>
      <c r="I77" s="11" t="s">
        <v>146</v>
      </c>
      <c r="J77" s="11">
        <v>81</v>
      </c>
      <c r="K77" s="12">
        <v>4064</v>
      </c>
      <c r="N77" s="11" t="s">
        <v>6</v>
      </c>
      <c r="O77" s="11">
        <v>18</v>
      </c>
      <c r="P77" s="12">
        <v>926</v>
      </c>
      <c r="Q77" s="12">
        <f t="shared" si="5"/>
        <v>-3138</v>
      </c>
      <c r="R77" s="11"/>
      <c r="S77" s="11"/>
      <c r="T77" s="11"/>
      <c r="U77" s="11"/>
      <c r="V77" s="11"/>
      <c r="W77" s="11"/>
      <c r="X77" s="12">
        <f t="shared" si="6"/>
        <v>4990</v>
      </c>
      <c r="Y77" s="11"/>
    </row>
    <row r="78" spans="2:28">
      <c r="B78" s="9">
        <v>73</v>
      </c>
      <c r="C78" s="10" t="s">
        <v>130</v>
      </c>
      <c r="D78" s="21">
        <v>3412</v>
      </c>
      <c r="E78" s="21">
        <v>1794</v>
      </c>
      <c r="F78" s="22">
        <f t="shared" si="7"/>
        <v>5206</v>
      </c>
      <c r="G78" s="22">
        <v>3763</v>
      </c>
      <c r="H78" s="22"/>
      <c r="I78" s="11" t="s">
        <v>7</v>
      </c>
      <c r="J78" s="11">
        <v>37</v>
      </c>
      <c r="K78" s="12">
        <v>1408</v>
      </c>
      <c r="N78" s="11" t="s">
        <v>8</v>
      </c>
      <c r="O78" s="11">
        <v>62</v>
      </c>
      <c r="P78" s="12">
        <v>2355</v>
      </c>
      <c r="Q78" s="12">
        <f t="shared" si="5"/>
        <v>947</v>
      </c>
      <c r="R78" s="12"/>
      <c r="S78" s="12"/>
      <c r="T78" s="12"/>
      <c r="U78" s="12"/>
      <c r="V78" s="12"/>
      <c r="W78" s="12"/>
      <c r="X78" s="12">
        <f t="shared" si="6"/>
        <v>3763</v>
      </c>
      <c r="Y78" s="11"/>
    </row>
    <row r="79" spans="2:28">
      <c r="B79" s="9">
        <v>74</v>
      </c>
      <c r="C79" s="10" t="s">
        <v>130</v>
      </c>
      <c r="D79" s="21">
        <v>3109</v>
      </c>
      <c r="E79" s="21">
        <v>1524</v>
      </c>
      <c r="F79" s="22">
        <f t="shared" si="7"/>
        <v>4633</v>
      </c>
      <c r="G79" s="22">
        <v>3243</v>
      </c>
      <c r="H79" s="22"/>
      <c r="I79" s="11" t="s">
        <v>9</v>
      </c>
      <c r="J79" s="11">
        <v>32</v>
      </c>
      <c r="K79" s="12">
        <v>1035</v>
      </c>
      <c r="N79" s="11" t="s">
        <v>10</v>
      </c>
      <c r="O79" s="11">
        <v>68</v>
      </c>
      <c r="P79" s="12">
        <v>2208</v>
      </c>
      <c r="Q79" s="12">
        <f t="shared" si="5"/>
        <v>1173</v>
      </c>
      <c r="R79" s="12"/>
      <c r="S79" s="12"/>
      <c r="T79" s="12"/>
      <c r="U79" s="12"/>
      <c r="V79" s="12"/>
      <c r="W79" s="12"/>
      <c r="X79" s="12">
        <f t="shared" si="6"/>
        <v>3243</v>
      </c>
      <c r="Y79" s="11"/>
    </row>
    <row r="80" spans="2:28">
      <c r="B80" s="9">
        <v>75</v>
      </c>
      <c r="C80" s="10" t="s">
        <v>130</v>
      </c>
      <c r="D80" s="21">
        <v>2690</v>
      </c>
      <c r="E80" s="21">
        <v>4446</v>
      </c>
      <c r="F80" s="22">
        <f t="shared" si="7"/>
        <v>7136</v>
      </c>
      <c r="G80" s="22">
        <v>4409</v>
      </c>
      <c r="H80" s="22"/>
      <c r="I80" s="11" t="s">
        <v>11</v>
      </c>
      <c r="J80" s="11">
        <v>96</v>
      </c>
      <c r="K80" s="12">
        <v>4409</v>
      </c>
      <c r="N80" s="11"/>
      <c r="O80" s="11"/>
      <c r="P80" s="12"/>
      <c r="Q80" s="12">
        <f t="shared" si="5"/>
        <v>-4409</v>
      </c>
      <c r="R80" s="11"/>
      <c r="S80" s="11"/>
      <c r="T80" s="11"/>
      <c r="U80" s="11"/>
      <c r="V80" s="11"/>
      <c r="W80" s="11"/>
      <c r="X80" s="12">
        <f t="shared" si="6"/>
        <v>4409</v>
      </c>
      <c r="Y80" s="11"/>
    </row>
    <row r="81" spans="2:32">
      <c r="B81" s="9">
        <v>76</v>
      </c>
      <c r="C81" s="10" t="s">
        <v>130</v>
      </c>
      <c r="D81" s="21">
        <v>4273</v>
      </c>
      <c r="E81" s="21">
        <v>2219</v>
      </c>
      <c r="F81" s="22">
        <f t="shared" si="7"/>
        <v>6492</v>
      </c>
      <c r="G81" s="22">
        <v>4996</v>
      </c>
      <c r="H81" s="22"/>
      <c r="I81" s="11" t="s">
        <v>12</v>
      </c>
      <c r="J81" s="11">
        <v>37</v>
      </c>
      <c r="K81" s="12">
        <v>1861</v>
      </c>
      <c r="N81" s="11" t="s">
        <v>13</v>
      </c>
      <c r="O81" s="11">
        <v>63</v>
      </c>
      <c r="P81" s="12">
        <v>3135</v>
      </c>
      <c r="Q81" s="12">
        <f t="shared" si="5"/>
        <v>1274</v>
      </c>
      <c r="R81" s="12"/>
      <c r="S81" s="12"/>
      <c r="T81" s="12"/>
      <c r="U81" s="12"/>
      <c r="V81" s="12"/>
      <c r="W81" s="12"/>
      <c r="X81" s="12">
        <f t="shared" si="6"/>
        <v>4996</v>
      </c>
      <c r="Y81" s="11"/>
    </row>
    <row r="82" spans="2:32">
      <c r="B82" s="9">
        <v>77</v>
      </c>
      <c r="C82" s="10" t="s">
        <v>130</v>
      </c>
      <c r="D82" s="21">
        <v>3165</v>
      </c>
      <c r="E82" s="21">
        <v>2803</v>
      </c>
      <c r="F82" s="22">
        <f t="shared" si="7"/>
        <v>5968</v>
      </c>
      <c r="G82" s="22">
        <v>4933</v>
      </c>
      <c r="H82" s="22"/>
      <c r="I82" s="11" t="s">
        <v>156</v>
      </c>
      <c r="J82" s="11">
        <v>50</v>
      </c>
      <c r="K82" s="12">
        <v>2490</v>
      </c>
      <c r="N82" s="11" t="s">
        <v>157</v>
      </c>
      <c r="O82" s="11">
        <v>50</v>
      </c>
      <c r="P82" s="12">
        <v>2443</v>
      </c>
      <c r="Q82" s="12">
        <f t="shared" si="5"/>
        <v>-47</v>
      </c>
      <c r="R82" s="12"/>
      <c r="S82" s="12"/>
      <c r="T82" s="12"/>
      <c r="U82" s="12"/>
      <c r="V82" s="12"/>
      <c r="W82" s="12"/>
      <c r="X82" s="12">
        <f t="shared" si="6"/>
        <v>4933</v>
      </c>
      <c r="Y82" s="11"/>
    </row>
    <row r="83" spans="2:32">
      <c r="B83" s="9">
        <v>78</v>
      </c>
      <c r="C83" s="10" t="s">
        <v>130</v>
      </c>
      <c r="D83" s="21">
        <v>1956</v>
      </c>
      <c r="E83" s="21">
        <v>2274</v>
      </c>
      <c r="F83" s="22">
        <f t="shared" si="7"/>
        <v>4230</v>
      </c>
      <c r="G83" s="22">
        <v>2503</v>
      </c>
      <c r="H83" s="22"/>
      <c r="I83" s="11" t="s">
        <v>158</v>
      </c>
      <c r="J83" s="11">
        <v>97</v>
      </c>
      <c r="K83" s="12">
        <v>2503</v>
      </c>
      <c r="N83" s="11"/>
      <c r="O83" s="11"/>
      <c r="P83" s="12"/>
      <c r="Q83" s="12">
        <f t="shared" si="5"/>
        <v>-2503</v>
      </c>
      <c r="R83" s="11"/>
      <c r="S83" s="11"/>
      <c r="T83" s="11"/>
      <c r="U83" s="11"/>
      <c r="V83" s="11"/>
      <c r="W83" s="11"/>
      <c r="X83" s="12">
        <f t="shared" si="6"/>
        <v>2503</v>
      </c>
      <c r="Y83" s="11"/>
    </row>
    <row r="84" spans="2:32">
      <c r="B84" s="9">
        <v>79</v>
      </c>
      <c r="C84" s="10" t="s">
        <v>130</v>
      </c>
      <c r="D84" s="21">
        <v>4146</v>
      </c>
      <c r="E84" s="21">
        <v>2836</v>
      </c>
      <c r="F84" s="22">
        <f t="shared" si="7"/>
        <v>6982</v>
      </c>
      <c r="G84" s="22">
        <v>5470</v>
      </c>
      <c r="H84" s="22"/>
      <c r="I84" s="11" t="s">
        <v>159</v>
      </c>
      <c r="J84" s="11">
        <v>39</v>
      </c>
      <c r="K84" s="12">
        <v>2144</v>
      </c>
      <c r="N84" s="11" t="s">
        <v>160</v>
      </c>
      <c r="O84" s="11">
        <v>61</v>
      </c>
      <c r="P84" s="12">
        <v>3326</v>
      </c>
      <c r="Q84" s="12">
        <f t="shared" si="5"/>
        <v>1182</v>
      </c>
      <c r="R84" s="12"/>
      <c r="S84" s="12"/>
      <c r="T84" s="12"/>
      <c r="U84" s="12"/>
      <c r="V84" s="12"/>
      <c r="W84" s="12"/>
      <c r="X84" s="12">
        <f t="shared" si="6"/>
        <v>5470</v>
      </c>
      <c r="Y84" s="11"/>
    </row>
    <row r="85" spans="2:32">
      <c r="B85" s="9">
        <v>80</v>
      </c>
      <c r="C85" s="10" t="s">
        <v>130</v>
      </c>
      <c r="D85" s="21">
        <v>2443</v>
      </c>
      <c r="E85" s="21">
        <v>4979</v>
      </c>
      <c r="F85" s="22">
        <f t="shared" si="7"/>
        <v>7422</v>
      </c>
      <c r="G85" s="22">
        <v>4702</v>
      </c>
      <c r="H85" s="22"/>
      <c r="I85" s="11" t="s">
        <v>161</v>
      </c>
      <c r="J85" s="11">
        <v>96</v>
      </c>
      <c r="K85" s="12">
        <v>4702</v>
      </c>
      <c r="N85" s="11"/>
      <c r="O85" s="11"/>
      <c r="P85" s="12"/>
      <c r="Q85" s="12">
        <f t="shared" si="5"/>
        <v>-4702</v>
      </c>
      <c r="R85" s="11"/>
      <c r="S85" s="11"/>
      <c r="T85" s="11"/>
      <c r="U85" s="11"/>
      <c r="V85" s="11"/>
      <c r="W85" s="11"/>
      <c r="X85" s="12">
        <f t="shared" si="6"/>
        <v>4702</v>
      </c>
      <c r="Y85" s="11"/>
    </row>
    <row r="86" spans="2:32">
      <c r="B86" s="9">
        <v>81</v>
      </c>
      <c r="C86" s="10" t="s">
        <v>130</v>
      </c>
      <c r="D86" s="21">
        <v>3718</v>
      </c>
      <c r="E86" s="21">
        <v>2717</v>
      </c>
      <c r="F86" s="22">
        <f t="shared" si="7"/>
        <v>6435</v>
      </c>
      <c r="G86" s="22">
        <v>4882</v>
      </c>
      <c r="H86" s="22"/>
      <c r="I86" s="11" t="s">
        <v>162</v>
      </c>
      <c r="J86" s="11">
        <v>42</v>
      </c>
      <c r="K86" s="12">
        <v>2055</v>
      </c>
      <c r="N86" s="11" t="s">
        <v>163</v>
      </c>
      <c r="O86" s="11">
        <v>58</v>
      </c>
      <c r="P86" s="12">
        <v>2827</v>
      </c>
      <c r="Q86" s="12">
        <f t="shared" si="5"/>
        <v>772</v>
      </c>
      <c r="R86" s="12"/>
      <c r="S86" s="12"/>
      <c r="T86" s="12"/>
      <c r="U86" s="12"/>
      <c r="V86" s="12"/>
      <c r="W86" s="12"/>
      <c r="X86" s="12">
        <f t="shared" si="6"/>
        <v>4882</v>
      </c>
      <c r="Y86" s="11"/>
    </row>
    <row r="87" spans="2:32">
      <c r="B87" s="9">
        <v>82</v>
      </c>
      <c r="C87" s="10" t="s">
        <v>130</v>
      </c>
      <c r="D87" s="21">
        <v>3673</v>
      </c>
      <c r="E87" s="21">
        <v>2685</v>
      </c>
      <c r="F87" s="22">
        <f t="shared" si="7"/>
        <v>6358</v>
      </c>
      <c r="G87" s="22">
        <v>4804</v>
      </c>
      <c r="H87" s="22"/>
      <c r="I87" s="11" t="s">
        <v>164</v>
      </c>
      <c r="J87" s="11">
        <v>38</v>
      </c>
      <c r="K87" s="12">
        <v>1860</v>
      </c>
      <c r="N87" s="11" t="s">
        <v>238</v>
      </c>
      <c r="O87" s="11">
        <v>61</v>
      </c>
      <c r="P87" s="12">
        <v>2944</v>
      </c>
      <c r="Q87" s="12">
        <f t="shared" si="5"/>
        <v>1084</v>
      </c>
      <c r="R87" s="12"/>
      <c r="S87" s="12"/>
      <c r="T87" s="12"/>
      <c r="U87" s="12"/>
      <c r="V87" s="12"/>
      <c r="W87" s="12"/>
      <c r="X87" s="12">
        <f t="shared" si="6"/>
        <v>4804</v>
      </c>
      <c r="Y87" s="11"/>
    </row>
    <row r="88" spans="2:32">
      <c r="B88" s="9">
        <v>83</v>
      </c>
      <c r="C88" s="10" t="s">
        <v>130</v>
      </c>
      <c r="D88" s="21">
        <v>3349</v>
      </c>
      <c r="E88" s="21">
        <v>2352</v>
      </c>
      <c r="F88" s="22">
        <f t="shared" si="7"/>
        <v>5701</v>
      </c>
      <c r="G88" s="22">
        <v>4301</v>
      </c>
      <c r="H88" s="22"/>
      <c r="I88" s="11" t="s">
        <v>239</v>
      </c>
      <c r="J88" s="11">
        <v>41</v>
      </c>
      <c r="K88" s="12">
        <v>1785</v>
      </c>
      <c r="N88" s="11" t="s">
        <v>240</v>
      </c>
      <c r="O88" s="11">
        <v>58</v>
      </c>
      <c r="P88" s="12">
        <v>2516</v>
      </c>
      <c r="Q88" s="12">
        <f t="shared" si="5"/>
        <v>731</v>
      </c>
      <c r="R88" s="12"/>
      <c r="S88" s="12"/>
      <c r="T88" s="12"/>
      <c r="U88" s="12"/>
      <c r="V88" s="12"/>
      <c r="W88" s="12"/>
      <c r="X88" s="12">
        <f t="shared" si="6"/>
        <v>4301</v>
      </c>
      <c r="Y88" s="11"/>
    </row>
    <row r="89" spans="2:32">
      <c r="B89" s="9">
        <v>84</v>
      </c>
      <c r="C89" s="10" t="s">
        <v>130</v>
      </c>
      <c r="D89" s="21">
        <v>3308</v>
      </c>
      <c r="E89" s="21">
        <v>2877</v>
      </c>
      <c r="F89" s="22">
        <f t="shared" si="7"/>
        <v>6185</v>
      </c>
      <c r="G89" s="22">
        <v>4812</v>
      </c>
      <c r="H89" s="22"/>
      <c r="I89" s="11" t="s">
        <v>241</v>
      </c>
      <c r="J89" s="11">
        <v>46</v>
      </c>
      <c r="K89" s="12">
        <v>2226</v>
      </c>
      <c r="N89" s="11" t="s">
        <v>242</v>
      </c>
      <c r="O89" s="11">
        <v>54</v>
      </c>
      <c r="P89" s="12">
        <v>2586</v>
      </c>
      <c r="Q89" s="12">
        <f t="shared" si="5"/>
        <v>360</v>
      </c>
      <c r="R89" s="12"/>
      <c r="S89" s="12"/>
      <c r="T89" s="12"/>
      <c r="U89" s="12"/>
      <c r="V89" s="12"/>
      <c r="W89" s="12"/>
      <c r="X89" s="12">
        <f t="shared" si="6"/>
        <v>4812</v>
      </c>
      <c r="Y89" s="11"/>
    </row>
    <row r="90" spans="2:32">
      <c r="B90" s="9">
        <v>85</v>
      </c>
      <c r="C90" s="10" t="s">
        <v>130</v>
      </c>
      <c r="D90" s="21">
        <v>2100</v>
      </c>
      <c r="E90" s="21">
        <v>5251</v>
      </c>
      <c r="F90" s="22">
        <f t="shared" si="7"/>
        <v>7351</v>
      </c>
      <c r="G90" s="22">
        <v>6247</v>
      </c>
      <c r="H90" s="22"/>
      <c r="I90" s="11" t="s">
        <v>222</v>
      </c>
      <c r="J90" s="11">
        <v>76</v>
      </c>
      <c r="K90" s="12">
        <v>4735</v>
      </c>
      <c r="N90" s="11" t="s">
        <v>223</v>
      </c>
      <c r="O90" s="11">
        <v>24</v>
      </c>
      <c r="P90" s="12">
        <v>1512</v>
      </c>
      <c r="Q90" s="12">
        <f t="shared" si="5"/>
        <v>-3223</v>
      </c>
      <c r="R90" s="12"/>
      <c r="S90" s="12"/>
      <c r="T90" s="12"/>
      <c r="U90" s="12"/>
      <c r="V90" s="12"/>
      <c r="W90" s="12"/>
      <c r="X90" s="12">
        <f t="shared" si="6"/>
        <v>6247</v>
      </c>
      <c r="Y90" s="11"/>
    </row>
    <row r="91" spans="2:32">
      <c r="B91" s="9">
        <v>86</v>
      </c>
      <c r="C91" s="10" t="s">
        <v>130</v>
      </c>
      <c r="D91" s="21">
        <v>2874</v>
      </c>
      <c r="E91" s="21">
        <v>3919</v>
      </c>
      <c r="F91" s="22">
        <f t="shared" si="7"/>
        <v>6793</v>
      </c>
      <c r="G91" s="22">
        <v>5382</v>
      </c>
      <c r="H91" s="22"/>
      <c r="I91" s="11" t="s">
        <v>224</v>
      </c>
      <c r="J91" s="11">
        <v>67</v>
      </c>
      <c r="K91" s="12">
        <v>3591</v>
      </c>
      <c r="N91" s="11" t="s">
        <v>225</v>
      </c>
      <c r="O91" s="11">
        <v>33</v>
      </c>
      <c r="P91" s="12">
        <v>1791</v>
      </c>
      <c r="Q91" s="12">
        <f t="shared" si="5"/>
        <v>-1800</v>
      </c>
      <c r="R91" s="12"/>
      <c r="S91" s="12"/>
      <c r="T91" s="12"/>
      <c r="U91" s="12"/>
      <c r="V91" s="12"/>
      <c r="W91" s="12"/>
      <c r="X91" s="12">
        <f t="shared" si="6"/>
        <v>5382</v>
      </c>
      <c r="Y91" s="11"/>
    </row>
    <row r="92" spans="2:32">
      <c r="B92" s="9">
        <v>87</v>
      </c>
      <c r="C92" s="10" t="s">
        <v>130</v>
      </c>
      <c r="D92" s="21">
        <v>2150</v>
      </c>
      <c r="E92" s="21">
        <v>4998</v>
      </c>
      <c r="F92" s="22">
        <f t="shared" si="7"/>
        <v>7148</v>
      </c>
      <c r="G92" s="22">
        <v>5515</v>
      </c>
      <c r="H92" s="22"/>
      <c r="I92" s="11" t="s">
        <v>226</v>
      </c>
      <c r="J92" s="11">
        <v>73</v>
      </c>
      <c r="K92" s="12">
        <v>4010</v>
      </c>
      <c r="N92" s="11"/>
      <c r="O92" s="11"/>
      <c r="P92" s="12"/>
      <c r="Q92" s="12">
        <f t="shared" si="5"/>
        <v>-4010</v>
      </c>
      <c r="R92" s="12"/>
      <c r="S92" s="12"/>
      <c r="T92" s="12"/>
      <c r="U92" s="12"/>
      <c r="V92" s="11" t="s">
        <v>227</v>
      </c>
      <c r="W92" s="12">
        <v>1505</v>
      </c>
      <c r="X92" s="12">
        <f t="shared" si="6"/>
        <v>5515</v>
      </c>
      <c r="Y92" s="11"/>
    </row>
    <row r="93" spans="2:32">
      <c r="B93" s="9">
        <v>88</v>
      </c>
      <c r="C93" s="10" t="s">
        <v>130</v>
      </c>
      <c r="D93" s="21">
        <v>2744</v>
      </c>
      <c r="E93" s="21">
        <v>4538</v>
      </c>
      <c r="F93" s="22">
        <f t="shared" si="7"/>
        <v>7282</v>
      </c>
      <c r="G93" s="22">
        <v>5869</v>
      </c>
      <c r="H93" s="22"/>
      <c r="I93" s="11" t="s">
        <v>228</v>
      </c>
      <c r="J93" s="11">
        <v>70</v>
      </c>
      <c r="K93" s="12">
        <v>4110</v>
      </c>
      <c r="N93" s="11" t="s">
        <v>229</v>
      </c>
      <c r="O93" s="11">
        <v>30</v>
      </c>
      <c r="P93" s="12">
        <v>1759</v>
      </c>
      <c r="Q93" s="12">
        <f t="shared" si="5"/>
        <v>-2351</v>
      </c>
      <c r="R93" s="12"/>
      <c r="S93" s="12"/>
      <c r="T93" s="12"/>
      <c r="U93" s="12"/>
      <c r="V93" s="12"/>
      <c r="W93" s="12"/>
      <c r="X93" s="12">
        <f t="shared" si="6"/>
        <v>5869</v>
      </c>
      <c r="Y93" s="11"/>
    </row>
    <row r="94" spans="2:32">
      <c r="B94" s="9">
        <v>89</v>
      </c>
      <c r="C94" s="10" t="s">
        <v>130</v>
      </c>
      <c r="D94" s="21">
        <v>3638</v>
      </c>
      <c r="E94" s="21">
        <v>2241</v>
      </c>
      <c r="F94" s="22">
        <f t="shared" si="7"/>
        <v>5879</v>
      </c>
      <c r="G94" s="22">
        <v>4601</v>
      </c>
      <c r="H94" s="22"/>
      <c r="I94" s="11" t="s">
        <v>230</v>
      </c>
      <c r="J94" s="11">
        <v>38</v>
      </c>
      <c r="K94" s="12">
        <v>1740</v>
      </c>
      <c r="N94" s="11" t="s">
        <v>231</v>
      </c>
      <c r="O94" s="11">
        <v>62</v>
      </c>
      <c r="P94" s="12">
        <v>2861</v>
      </c>
      <c r="Q94" s="12">
        <f t="shared" si="5"/>
        <v>1121</v>
      </c>
      <c r="R94" s="12"/>
      <c r="S94" s="12"/>
      <c r="T94" s="12"/>
      <c r="U94" s="12"/>
      <c r="V94" s="12"/>
      <c r="W94" s="12"/>
      <c r="X94" s="12">
        <f t="shared" si="6"/>
        <v>4601</v>
      </c>
      <c r="Y94" s="11"/>
    </row>
    <row r="95" spans="2:32">
      <c r="B95" s="9">
        <v>90</v>
      </c>
      <c r="C95" s="10" t="s">
        <v>130</v>
      </c>
      <c r="D95" s="21">
        <v>4359</v>
      </c>
      <c r="E95" s="21">
        <v>1784</v>
      </c>
      <c r="F95" s="22">
        <f t="shared" si="7"/>
        <v>6143</v>
      </c>
      <c r="G95" s="22">
        <v>4773</v>
      </c>
      <c r="H95" s="22"/>
      <c r="I95" s="11" t="s">
        <v>232</v>
      </c>
      <c r="J95" s="11">
        <v>26</v>
      </c>
      <c r="K95" s="12">
        <v>1259</v>
      </c>
      <c r="N95" s="11" t="s">
        <v>233</v>
      </c>
      <c r="O95" s="11">
        <v>69</v>
      </c>
      <c r="P95" s="12">
        <v>3290</v>
      </c>
      <c r="Q95" s="12">
        <f t="shared" si="5"/>
        <v>2031</v>
      </c>
      <c r="R95" s="11" t="s">
        <v>234</v>
      </c>
      <c r="S95" s="12">
        <v>104</v>
      </c>
      <c r="T95" s="11" t="s">
        <v>235</v>
      </c>
      <c r="U95" s="12">
        <v>120</v>
      </c>
      <c r="V95" s="12"/>
      <c r="W95" s="12"/>
      <c r="X95" s="12">
        <f t="shared" si="6"/>
        <v>4773</v>
      </c>
      <c r="Y95" s="11"/>
      <c r="AF95" s="13"/>
    </row>
    <row r="96" spans="2:32">
      <c r="B96" s="9">
        <v>91</v>
      </c>
      <c r="C96" s="10" t="s">
        <v>130</v>
      </c>
      <c r="D96" s="21">
        <v>5932</v>
      </c>
      <c r="E96" s="21">
        <v>1137</v>
      </c>
      <c r="F96" s="22">
        <f t="shared" si="7"/>
        <v>7069</v>
      </c>
      <c r="G96" s="22">
        <v>5628</v>
      </c>
      <c r="H96" s="22"/>
      <c r="I96" s="11" t="s">
        <v>236</v>
      </c>
      <c r="J96" s="11">
        <v>16</v>
      </c>
      <c r="K96" s="12">
        <v>898</v>
      </c>
      <c r="N96" s="11" t="s">
        <v>61</v>
      </c>
      <c r="O96" s="11">
        <v>84</v>
      </c>
      <c r="P96" s="12">
        <v>4730</v>
      </c>
      <c r="Q96" s="12">
        <f t="shared" si="5"/>
        <v>3832</v>
      </c>
      <c r="R96" s="12"/>
      <c r="S96" s="12"/>
      <c r="T96" s="12"/>
      <c r="U96" s="12"/>
      <c r="V96" s="12"/>
      <c r="W96" s="12"/>
      <c r="X96" s="12">
        <f t="shared" si="6"/>
        <v>5628</v>
      </c>
      <c r="Y96" s="11"/>
    </row>
    <row r="97" spans="2:28">
      <c r="B97" s="9">
        <v>92</v>
      </c>
      <c r="C97" s="10" t="s">
        <v>130</v>
      </c>
      <c r="D97" s="21">
        <v>2967</v>
      </c>
      <c r="E97" s="21">
        <v>3120</v>
      </c>
      <c r="F97" s="22">
        <f t="shared" si="7"/>
        <v>6087</v>
      </c>
      <c r="G97" s="22">
        <v>4930</v>
      </c>
      <c r="H97" s="22"/>
      <c r="I97" s="11" t="s">
        <v>62</v>
      </c>
      <c r="J97" s="11">
        <v>56</v>
      </c>
      <c r="K97" s="12">
        <v>2770</v>
      </c>
      <c r="N97" s="11" t="s">
        <v>63</v>
      </c>
      <c r="O97" s="11">
        <v>44</v>
      </c>
      <c r="P97" s="12">
        <v>2160</v>
      </c>
      <c r="Q97" s="12">
        <f t="shared" si="5"/>
        <v>-610</v>
      </c>
      <c r="R97" s="12"/>
      <c r="S97" s="12"/>
      <c r="T97" s="12"/>
      <c r="U97" s="12"/>
      <c r="V97" s="12"/>
      <c r="W97" s="12"/>
      <c r="X97" s="12">
        <f t="shared" si="6"/>
        <v>4930</v>
      </c>
      <c r="Y97" s="11"/>
    </row>
    <row r="98" spans="2:28">
      <c r="B98" s="9">
        <v>93</v>
      </c>
      <c r="C98" s="10" t="s">
        <v>130</v>
      </c>
      <c r="D98" s="21">
        <v>2465</v>
      </c>
      <c r="E98" s="21">
        <v>2867</v>
      </c>
      <c r="F98" s="22">
        <f t="shared" si="7"/>
        <v>5332</v>
      </c>
      <c r="G98" s="22">
        <v>4238</v>
      </c>
      <c r="H98" s="22"/>
      <c r="I98" s="11" t="s">
        <v>64</v>
      </c>
      <c r="J98" s="11">
        <v>57</v>
      </c>
      <c r="K98" s="12">
        <v>2419</v>
      </c>
      <c r="N98" s="11" t="s">
        <v>65</v>
      </c>
      <c r="O98" s="11">
        <v>39</v>
      </c>
      <c r="P98" s="12">
        <v>1664</v>
      </c>
      <c r="Q98" s="12">
        <f t="shared" si="5"/>
        <v>-755</v>
      </c>
      <c r="R98" s="11" t="s">
        <v>66</v>
      </c>
      <c r="S98" s="12">
        <v>155</v>
      </c>
      <c r="T98" s="12"/>
      <c r="U98" s="12"/>
      <c r="V98" s="12"/>
      <c r="W98" s="12"/>
      <c r="X98" s="12">
        <f t="shared" si="6"/>
        <v>4238</v>
      </c>
      <c r="Y98" s="11"/>
      <c r="AB98" s="13"/>
    </row>
    <row r="99" spans="2:28">
      <c r="B99" s="9">
        <v>94</v>
      </c>
      <c r="C99" s="10" t="s">
        <v>130</v>
      </c>
      <c r="D99" s="21">
        <v>3676</v>
      </c>
      <c r="E99" s="21">
        <v>2792</v>
      </c>
      <c r="F99" s="22">
        <f t="shared" si="7"/>
        <v>6468</v>
      </c>
      <c r="G99" s="22">
        <v>5045</v>
      </c>
      <c r="H99" s="22"/>
      <c r="I99" s="11" t="s">
        <v>67</v>
      </c>
      <c r="J99" s="11">
        <v>44</v>
      </c>
      <c r="K99" s="12">
        <v>2247</v>
      </c>
      <c r="N99" s="11" t="s">
        <v>276</v>
      </c>
      <c r="O99" s="11">
        <v>55</v>
      </c>
      <c r="P99" s="12">
        <v>2798</v>
      </c>
      <c r="Q99" s="12">
        <f t="shared" si="5"/>
        <v>551</v>
      </c>
      <c r="R99" s="12"/>
      <c r="S99" s="12"/>
      <c r="T99" s="12"/>
      <c r="U99" s="12"/>
      <c r="V99" s="12"/>
      <c r="W99" s="12"/>
      <c r="X99" s="12">
        <f t="shared" si="6"/>
        <v>5045</v>
      </c>
      <c r="Y99" s="11"/>
    </row>
    <row r="100" spans="2:28">
      <c r="B100" s="9">
        <v>95</v>
      </c>
      <c r="C100" s="10" t="s">
        <v>130</v>
      </c>
      <c r="D100" s="21">
        <v>4543</v>
      </c>
      <c r="E100" s="21">
        <v>1349</v>
      </c>
      <c r="F100" s="22">
        <f t="shared" si="7"/>
        <v>5892</v>
      </c>
      <c r="G100" s="22">
        <v>4158</v>
      </c>
      <c r="H100" s="22"/>
      <c r="I100" s="11" t="s">
        <v>277</v>
      </c>
      <c r="J100" s="11">
        <v>22</v>
      </c>
      <c r="K100" s="12">
        <v>905</v>
      </c>
      <c r="N100" s="11" t="s">
        <v>278</v>
      </c>
      <c r="O100" s="11">
        <v>75</v>
      </c>
      <c r="P100" s="12">
        <v>3117</v>
      </c>
      <c r="Q100" s="12">
        <f t="shared" si="5"/>
        <v>2212</v>
      </c>
      <c r="R100" s="11" t="s">
        <v>279</v>
      </c>
      <c r="S100" s="12">
        <v>136</v>
      </c>
      <c r="T100" s="12"/>
      <c r="U100" s="12"/>
      <c r="V100" s="12"/>
      <c r="W100" s="12"/>
      <c r="X100" s="12">
        <f t="shared" si="6"/>
        <v>4158</v>
      </c>
      <c r="Y100" s="11"/>
      <c r="AB100" s="13"/>
    </row>
    <row r="101" spans="2:28">
      <c r="B101" s="9">
        <v>96</v>
      </c>
      <c r="C101" s="10" t="s">
        <v>130</v>
      </c>
      <c r="D101" s="21">
        <v>4087</v>
      </c>
      <c r="E101" s="21">
        <v>3500</v>
      </c>
      <c r="F101" s="22">
        <f t="shared" si="7"/>
        <v>7587</v>
      </c>
      <c r="G101" s="22">
        <v>5723</v>
      </c>
      <c r="H101" s="22"/>
      <c r="I101" s="11" t="s">
        <v>280</v>
      </c>
      <c r="J101" s="11">
        <v>47</v>
      </c>
      <c r="K101" s="12">
        <v>2688</v>
      </c>
      <c r="N101" s="11" t="s">
        <v>281</v>
      </c>
      <c r="O101" s="11">
        <v>53</v>
      </c>
      <c r="P101" s="12">
        <v>3035</v>
      </c>
      <c r="Q101" s="12">
        <f t="shared" si="5"/>
        <v>347</v>
      </c>
      <c r="R101" s="12"/>
      <c r="S101" s="12"/>
      <c r="T101" s="12"/>
      <c r="U101" s="12"/>
      <c r="V101" s="12"/>
      <c r="W101" s="12"/>
      <c r="X101" s="12">
        <f t="shared" si="6"/>
        <v>5723</v>
      </c>
      <c r="Y101" s="11"/>
    </row>
    <row r="102" spans="2:28">
      <c r="B102" s="9">
        <v>97</v>
      </c>
      <c r="C102" s="10" t="s">
        <v>130</v>
      </c>
      <c r="D102" s="21">
        <v>3096</v>
      </c>
      <c r="E102" s="21">
        <v>3384</v>
      </c>
      <c r="F102" s="22">
        <f t="shared" si="7"/>
        <v>6480</v>
      </c>
      <c r="G102" s="22">
        <v>5176</v>
      </c>
      <c r="H102" s="22"/>
      <c r="I102" s="11" t="s">
        <v>282</v>
      </c>
      <c r="J102" s="11">
        <v>56</v>
      </c>
      <c r="K102" s="12">
        <v>2898</v>
      </c>
      <c r="N102" s="11" t="s">
        <v>283</v>
      </c>
      <c r="O102" s="11">
        <v>44</v>
      </c>
      <c r="P102" s="12">
        <v>2278</v>
      </c>
      <c r="Q102" s="12">
        <f t="shared" ref="Q102:Q133" si="8">P102-K102</f>
        <v>-620</v>
      </c>
      <c r="R102" s="12"/>
      <c r="S102" s="12"/>
      <c r="T102" s="12"/>
      <c r="U102" s="12"/>
      <c r="V102" s="12"/>
      <c r="W102" s="12"/>
      <c r="X102" s="12">
        <f t="shared" ref="X102:X133" si="9">K102+P102+S102+U102+W102</f>
        <v>5176</v>
      </c>
      <c r="Y102" s="11"/>
    </row>
    <row r="103" spans="2:28">
      <c r="B103" s="9">
        <v>98</v>
      </c>
      <c r="C103" s="10" t="s">
        <v>130</v>
      </c>
      <c r="D103" s="21">
        <v>3947</v>
      </c>
      <c r="E103" s="21">
        <v>2387</v>
      </c>
      <c r="F103" s="22">
        <f t="shared" si="7"/>
        <v>6334</v>
      </c>
      <c r="G103" s="22">
        <v>5053</v>
      </c>
      <c r="H103" s="22"/>
      <c r="I103" s="11" t="s">
        <v>284</v>
      </c>
      <c r="J103" s="11">
        <v>37</v>
      </c>
      <c r="K103" s="12">
        <v>1860</v>
      </c>
      <c r="N103" s="11" t="s">
        <v>285</v>
      </c>
      <c r="O103" s="11">
        <v>59</v>
      </c>
      <c r="P103" s="12">
        <v>2985</v>
      </c>
      <c r="Q103" s="12">
        <f t="shared" si="8"/>
        <v>1125</v>
      </c>
      <c r="R103" s="11" t="s">
        <v>286</v>
      </c>
      <c r="S103" s="12">
        <v>208</v>
      </c>
      <c r="T103" s="12"/>
      <c r="U103" s="12"/>
      <c r="V103" s="12"/>
      <c r="W103" s="12"/>
      <c r="X103" s="12">
        <f t="shared" si="9"/>
        <v>5053</v>
      </c>
      <c r="Y103" s="11"/>
      <c r="AB103" s="13"/>
    </row>
    <row r="104" spans="2:28">
      <c r="B104" s="9">
        <v>99</v>
      </c>
      <c r="C104" s="10" t="s">
        <v>130</v>
      </c>
      <c r="D104" s="21">
        <v>4148</v>
      </c>
      <c r="E104" s="21">
        <v>2435</v>
      </c>
      <c r="F104" s="22">
        <f t="shared" si="7"/>
        <v>6583</v>
      </c>
      <c r="G104" s="22">
        <v>5178</v>
      </c>
      <c r="H104" s="22"/>
      <c r="I104" s="11" t="s">
        <v>287</v>
      </c>
      <c r="J104" s="11">
        <v>34</v>
      </c>
      <c r="K104" s="12">
        <v>1761</v>
      </c>
      <c r="N104" s="11" t="s">
        <v>288</v>
      </c>
      <c r="O104" s="11">
        <v>66</v>
      </c>
      <c r="P104" s="12">
        <v>3417</v>
      </c>
      <c r="Q104" s="12">
        <f t="shared" si="8"/>
        <v>1656</v>
      </c>
      <c r="R104" s="12"/>
      <c r="S104" s="12"/>
      <c r="T104" s="12"/>
      <c r="U104" s="12"/>
      <c r="V104" s="12"/>
      <c r="W104" s="12"/>
      <c r="X104" s="12">
        <f t="shared" si="9"/>
        <v>5178</v>
      </c>
      <c r="Y104" s="11"/>
    </row>
    <row r="105" spans="2:28">
      <c r="B105" s="9">
        <v>100</v>
      </c>
      <c r="C105" s="10" t="s">
        <v>130</v>
      </c>
      <c r="D105" s="21">
        <v>5694</v>
      </c>
      <c r="E105" s="21">
        <v>1088</v>
      </c>
      <c r="F105" s="22">
        <f t="shared" si="7"/>
        <v>6782</v>
      </c>
      <c r="G105" s="22">
        <v>5117</v>
      </c>
      <c r="H105" s="22"/>
      <c r="I105" s="11" t="s">
        <v>289</v>
      </c>
      <c r="J105" s="11">
        <v>17</v>
      </c>
      <c r="K105" s="12">
        <v>853</v>
      </c>
      <c r="N105" s="11" t="s">
        <v>147</v>
      </c>
      <c r="O105" s="11">
        <v>79</v>
      </c>
      <c r="P105" s="12">
        <v>4053</v>
      </c>
      <c r="Q105" s="12">
        <f t="shared" si="8"/>
        <v>3200</v>
      </c>
      <c r="R105" s="11" t="s">
        <v>84</v>
      </c>
      <c r="S105" s="12">
        <v>211</v>
      </c>
      <c r="T105" s="12"/>
      <c r="U105" s="12"/>
      <c r="V105" s="12"/>
      <c r="W105" s="12"/>
      <c r="X105" s="12">
        <f t="shared" si="9"/>
        <v>5117</v>
      </c>
      <c r="Y105" s="11"/>
      <c r="AB105" s="13"/>
    </row>
    <row r="106" spans="2:28">
      <c r="B106" s="12">
        <v>1</v>
      </c>
      <c r="C106" s="14" t="s">
        <v>85</v>
      </c>
      <c r="D106" s="14"/>
      <c r="E106" s="14"/>
      <c r="F106" s="14"/>
      <c r="G106" s="23">
        <v>7586</v>
      </c>
      <c r="H106" s="14"/>
      <c r="I106" s="11" t="s">
        <v>86</v>
      </c>
      <c r="J106" s="9">
        <v>100</v>
      </c>
      <c r="K106" s="12">
        <v>7586</v>
      </c>
      <c r="L106" s="12"/>
      <c r="M106" s="12"/>
      <c r="N106" s="11"/>
      <c r="O106" s="11"/>
      <c r="P106" s="11"/>
      <c r="Q106" s="12">
        <f t="shared" si="8"/>
        <v>-7586</v>
      </c>
      <c r="R106" s="11"/>
      <c r="S106" s="11"/>
      <c r="T106" s="11"/>
      <c r="U106" s="11"/>
      <c r="V106" s="11"/>
      <c r="W106" s="11"/>
      <c r="X106" s="12">
        <f t="shared" ref="X106:X132" si="10">K106+P106</f>
        <v>7586</v>
      </c>
      <c r="Y106" s="11"/>
    </row>
    <row r="107" spans="2:28">
      <c r="B107" s="12">
        <v>4</v>
      </c>
      <c r="C107" s="14" t="s">
        <v>85</v>
      </c>
      <c r="D107" s="14"/>
      <c r="E107" s="14"/>
      <c r="F107" s="14"/>
      <c r="G107" s="23">
        <v>8319</v>
      </c>
      <c r="H107" s="14"/>
      <c r="I107" s="11" t="s">
        <v>87</v>
      </c>
      <c r="J107" s="9">
        <v>62</v>
      </c>
      <c r="K107" s="12">
        <v>5170</v>
      </c>
      <c r="L107" s="12"/>
      <c r="M107" s="12"/>
      <c r="N107" s="11" t="s">
        <v>88</v>
      </c>
      <c r="O107" s="9">
        <v>38</v>
      </c>
      <c r="P107" s="12">
        <v>3149</v>
      </c>
      <c r="Q107" s="12">
        <f t="shared" si="8"/>
        <v>-2021</v>
      </c>
      <c r="R107" s="11"/>
      <c r="S107" s="11"/>
      <c r="T107" s="11"/>
      <c r="U107" s="11"/>
      <c r="V107" s="11"/>
      <c r="W107" s="11"/>
      <c r="X107" s="12">
        <f t="shared" si="10"/>
        <v>8319</v>
      </c>
      <c r="Y107" s="11"/>
    </row>
    <row r="108" spans="2:28">
      <c r="B108" s="12">
        <v>5</v>
      </c>
      <c r="C108" s="14" t="s">
        <v>85</v>
      </c>
      <c r="D108" s="14"/>
      <c r="E108" s="14"/>
      <c r="F108" s="14"/>
      <c r="G108" s="23">
        <v>7989</v>
      </c>
      <c r="H108" s="14"/>
      <c r="I108" s="11" t="s">
        <v>89</v>
      </c>
      <c r="J108" s="9">
        <v>97</v>
      </c>
      <c r="K108" s="12">
        <v>7989</v>
      </c>
      <c r="L108" s="12"/>
      <c r="M108" s="12"/>
      <c r="N108" s="11"/>
      <c r="O108" s="9"/>
      <c r="P108" s="12"/>
      <c r="Q108" s="12">
        <f t="shared" si="8"/>
        <v>-7989</v>
      </c>
      <c r="R108" s="11"/>
      <c r="S108" s="11"/>
      <c r="T108" s="11"/>
      <c r="U108" s="11"/>
      <c r="V108" s="11"/>
      <c r="W108" s="11"/>
      <c r="X108" s="12">
        <f t="shared" si="10"/>
        <v>7989</v>
      </c>
      <c r="Y108" s="11"/>
    </row>
    <row r="109" spans="2:28">
      <c r="B109" s="12">
        <v>8</v>
      </c>
      <c r="C109" s="14" t="s">
        <v>85</v>
      </c>
      <c r="D109" s="14"/>
      <c r="E109" s="14"/>
      <c r="F109" s="14"/>
      <c r="G109" s="23">
        <v>4671</v>
      </c>
      <c r="H109" s="14"/>
      <c r="I109" s="11" t="s">
        <v>91</v>
      </c>
      <c r="J109" s="9">
        <v>43</v>
      </c>
      <c r="K109" s="12">
        <v>1996</v>
      </c>
      <c r="L109" s="12"/>
      <c r="M109" s="12"/>
      <c r="N109" s="11" t="s">
        <v>92</v>
      </c>
      <c r="O109" s="9">
        <v>57</v>
      </c>
      <c r="P109" s="12">
        <v>2675</v>
      </c>
      <c r="Q109" s="12">
        <f t="shared" si="8"/>
        <v>679</v>
      </c>
      <c r="R109" s="11"/>
      <c r="S109" s="11"/>
      <c r="T109" s="11"/>
      <c r="U109" s="11"/>
      <c r="V109" s="11"/>
      <c r="W109" s="11"/>
      <c r="X109" s="12">
        <f t="shared" si="10"/>
        <v>4671</v>
      </c>
      <c r="Y109" s="11"/>
    </row>
    <row r="110" spans="2:28">
      <c r="B110" s="12">
        <v>9</v>
      </c>
      <c r="C110" s="14" t="s">
        <v>85</v>
      </c>
      <c r="D110" s="14"/>
      <c r="E110" s="14"/>
      <c r="F110" s="14"/>
      <c r="G110" s="23">
        <v>6773</v>
      </c>
      <c r="H110" s="14"/>
      <c r="I110" s="11" t="s">
        <v>93</v>
      </c>
      <c r="J110" s="9">
        <v>99</v>
      </c>
      <c r="K110" s="12">
        <v>6773</v>
      </c>
      <c r="L110" s="12"/>
      <c r="M110" s="12"/>
      <c r="N110" s="11"/>
      <c r="O110" s="9"/>
      <c r="P110" s="12"/>
      <c r="Q110" s="12">
        <f t="shared" si="8"/>
        <v>-6773</v>
      </c>
      <c r="R110" s="11"/>
      <c r="S110" s="11"/>
      <c r="T110" s="11"/>
      <c r="U110" s="11"/>
      <c r="V110" s="11"/>
      <c r="W110" s="11"/>
      <c r="X110" s="12">
        <f t="shared" si="10"/>
        <v>6773</v>
      </c>
      <c r="Y110" s="11"/>
    </row>
    <row r="111" spans="2:28">
      <c r="B111" s="12">
        <v>11</v>
      </c>
      <c r="C111" s="14" t="s">
        <v>85</v>
      </c>
      <c r="D111" s="14"/>
      <c r="E111" s="14"/>
      <c r="F111" s="14"/>
      <c r="G111" s="23">
        <v>6959</v>
      </c>
      <c r="H111" s="14"/>
      <c r="I111" s="11" t="s">
        <v>94</v>
      </c>
      <c r="J111" s="9">
        <v>53</v>
      </c>
      <c r="K111" s="12">
        <v>3683</v>
      </c>
      <c r="L111" s="12"/>
      <c r="M111" s="12"/>
      <c r="N111" s="11" t="s">
        <v>95</v>
      </c>
      <c r="O111" s="9">
        <v>47</v>
      </c>
      <c r="P111" s="12">
        <v>3276</v>
      </c>
      <c r="Q111" s="12">
        <f t="shared" si="8"/>
        <v>-407</v>
      </c>
      <c r="R111" s="11"/>
      <c r="S111" s="11"/>
      <c r="T111" s="11"/>
      <c r="U111" s="11"/>
      <c r="V111" s="11"/>
      <c r="W111" s="11"/>
      <c r="X111" s="12">
        <f t="shared" si="10"/>
        <v>6959</v>
      </c>
      <c r="Y111" s="11"/>
    </row>
    <row r="112" spans="2:28">
      <c r="B112" s="12">
        <v>12</v>
      </c>
      <c r="C112" s="14" t="s">
        <v>85</v>
      </c>
      <c r="D112" s="14"/>
      <c r="E112" s="14"/>
      <c r="F112" s="14"/>
      <c r="G112" s="23">
        <v>5999</v>
      </c>
      <c r="H112" s="14"/>
      <c r="I112" s="11" t="s">
        <v>96</v>
      </c>
      <c r="J112" s="9">
        <v>56</v>
      </c>
      <c r="K112" s="12">
        <v>3358</v>
      </c>
      <c r="L112" s="12"/>
      <c r="M112" s="12"/>
      <c r="N112" s="11" t="s">
        <v>97</v>
      </c>
      <c r="O112" s="9">
        <v>44</v>
      </c>
      <c r="P112" s="12">
        <v>2641</v>
      </c>
      <c r="Q112" s="12">
        <f t="shared" si="8"/>
        <v>-717</v>
      </c>
      <c r="R112" s="11"/>
      <c r="S112" s="11"/>
      <c r="T112" s="11"/>
      <c r="U112" s="11"/>
      <c r="V112" s="11"/>
      <c r="W112" s="11"/>
      <c r="X112" s="12">
        <f t="shared" si="10"/>
        <v>5999</v>
      </c>
      <c r="Y112" s="11"/>
    </row>
    <row r="113" spans="2:25">
      <c r="B113" s="12">
        <v>13</v>
      </c>
      <c r="C113" s="14" t="s">
        <v>85</v>
      </c>
      <c r="D113" s="14"/>
      <c r="E113" s="14"/>
      <c r="F113" s="14"/>
      <c r="G113" s="23">
        <v>5189</v>
      </c>
      <c r="H113" s="14"/>
      <c r="I113" s="11" t="s">
        <v>98</v>
      </c>
      <c r="J113" s="9">
        <v>52</v>
      </c>
      <c r="K113" s="12">
        <v>2681</v>
      </c>
      <c r="L113" s="12"/>
      <c r="M113" s="12"/>
      <c r="N113" s="11" t="s">
        <v>99</v>
      </c>
      <c r="O113" s="9">
        <v>48</v>
      </c>
      <c r="P113" s="12">
        <v>2508</v>
      </c>
      <c r="Q113" s="12">
        <f t="shared" si="8"/>
        <v>-173</v>
      </c>
      <c r="R113" s="11"/>
      <c r="S113" s="11"/>
      <c r="T113" s="11"/>
      <c r="U113" s="11"/>
      <c r="V113" s="11"/>
      <c r="W113" s="11"/>
      <c r="X113" s="12">
        <f t="shared" si="10"/>
        <v>5189</v>
      </c>
      <c r="Y113" s="11"/>
    </row>
    <row r="114" spans="2:25">
      <c r="B114" s="12">
        <v>14</v>
      </c>
      <c r="C114" s="14" t="s">
        <v>85</v>
      </c>
      <c r="D114" s="14"/>
      <c r="E114" s="14"/>
      <c r="F114" s="14"/>
      <c r="G114" s="23">
        <v>7855</v>
      </c>
      <c r="H114" s="14"/>
      <c r="I114" s="11" t="s">
        <v>100</v>
      </c>
      <c r="J114" s="9">
        <v>72</v>
      </c>
      <c r="K114" s="12">
        <v>5624</v>
      </c>
      <c r="L114" s="12"/>
      <c r="M114" s="12"/>
      <c r="N114" s="11" t="s">
        <v>101</v>
      </c>
      <c r="O114" s="9">
        <v>28</v>
      </c>
      <c r="P114" s="12">
        <v>2231</v>
      </c>
      <c r="Q114" s="12">
        <f t="shared" si="8"/>
        <v>-3393</v>
      </c>
      <c r="R114" s="11"/>
      <c r="S114" s="11"/>
      <c r="T114" s="11"/>
      <c r="U114" s="11"/>
      <c r="V114" s="11"/>
      <c r="W114" s="11"/>
      <c r="X114" s="12">
        <f t="shared" si="10"/>
        <v>7855</v>
      </c>
      <c r="Y114" s="11"/>
    </row>
    <row r="115" spans="2:25">
      <c r="B115" s="12">
        <v>15</v>
      </c>
      <c r="C115" s="14" t="s">
        <v>85</v>
      </c>
      <c r="D115" s="14"/>
      <c r="E115" s="14"/>
      <c r="F115" s="14"/>
      <c r="G115" s="23">
        <v>9387</v>
      </c>
      <c r="H115" s="14"/>
      <c r="I115" s="11" t="s">
        <v>102</v>
      </c>
      <c r="J115" s="9">
        <v>80</v>
      </c>
      <c r="K115" s="12">
        <v>7504</v>
      </c>
      <c r="L115" s="12"/>
      <c r="M115" s="12"/>
      <c r="N115" s="11" t="s">
        <v>103</v>
      </c>
      <c r="O115" s="9">
        <v>20</v>
      </c>
      <c r="P115" s="12">
        <v>1883</v>
      </c>
      <c r="Q115" s="12">
        <f t="shared" si="8"/>
        <v>-5621</v>
      </c>
      <c r="R115" s="11"/>
      <c r="S115" s="11"/>
      <c r="T115" s="11"/>
      <c r="U115" s="11"/>
      <c r="V115" s="11"/>
      <c r="W115" s="11"/>
      <c r="X115" s="12">
        <f t="shared" si="10"/>
        <v>9387</v>
      </c>
      <c r="Y115" s="11" t="s">
        <v>104</v>
      </c>
    </row>
    <row r="116" spans="2:25">
      <c r="B116" s="12">
        <v>19</v>
      </c>
      <c r="C116" s="14" t="s">
        <v>85</v>
      </c>
      <c r="D116" s="14"/>
      <c r="E116" s="14"/>
      <c r="F116" s="14"/>
      <c r="G116" s="23">
        <v>7643</v>
      </c>
      <c r="H116" s="14"/>
      <c r="I116" s="11" t="s">
        <v>171</v>
      </c>
      <c r="J116" s="9">
        <v>99</v>
      </c>
      <c r="K116" s="12">
        <v>7643</v>
      </c>
      <c r="L116" s="12"/>
      <c r="M116" s="12"/>
      <c r="N116" s="11"/>
      <c r="O116" s="9"/>
      <c r="P116" s="12"/>
      <c r="Q116" s="12">
        <f t="shared" si="8"/>
        <v>-7643</v>
      </c>
      <c r="R116" s="11"/>
      <c r="S116" s="11"/>
      <c r="T116" s="11"/>
      <c r="U116" s="11"/>
      <c r="V116" s="11"/>
      <c r="W116" s="11"/>
      <c r="X116" s="12">
        <f t="shared" si="10"/>
        <v>7643</v>
      </c>
      <c r="Y116" s="11"/>
    </row>
    <row r="117" spans="2:25">
      <c r="B117" s="12">
        <v>20</v>
      </c>
      <c r="C117" s="14" t="s">
        <v>85</v>
      </c>
      <c r="D117" s="14"/>
      <c r="E117" s="14"/>
      <c r="F117" s="14"/>
      <c r="G117" s="23">
        <v>7739</v>
      </c>
      <c r="H117" s="14"/>
      <c r="I117" s="11" t="s">
        <v>172</v>
      </c>
      <c r="J117" s="9">
        <v>98</v>
      </c>
      <c r="K117" s="12">
        <v>7739</v>
      </c>
      <c r="L117" s="12"/>
      <c r="M117" s="12"/>
      <c r="N117" s="11"/>
      <c r="O117" s="9"/>
      <c r="P117" s="12"/>
      <c r="Q117" s="12">
        <f t="shared" si="8"/>
        <v>-7739</v>
      </c>
      <c r="R117" s="11"/>
      <c r="S117" s="11"/>
      <c r="T117" s="11"/>
      <c r="U117" s="11"/>
      <c r="V117" s="11"/>
      <c r="W117" s="11"/>
      <c r="X117" s="12">
        <f t="shared" si="10"/>
        <v>7739</v>
      </c>
      <c r="Y117" s="11"/>
    </row>
    <row r="118" spans="2:25">
      <c r="B118" s="12">
        <v>22</v>
      </c>
      <c r="C118" s="14" t="s">
        <v>85</v>
      </c>
      <c r="D118" s="14"/>
      <c r="E118" s="14"/>
      <c r="F118" s="14"/>
      <c r="G118" s="23">
        <v>7385</v>
      </c>
      <c r="H118" s="14"/>
      <c r="I118" s="11" t="s">
        <v>173</v>
      </c>
      <c r="J118" s="9">
        <v>66</v>
      </c>
      <c r="K118" s="12">
        <v>4855</v>
      </c>
      <c r="L118" s="12"/>
      <c r="M118" s="12"/>
      <c r="N118" s="11" t="s">
        <v>174</v>
      </c>
      <c r="O118" s="9">
        <v>34</v>
      </c>
      <c r="P118" s="12">
        <v>2530</v>
      </c>
      <c r="Q118" s="12">
        <f t="shared" si="8"/>
        <v>-2325</v>
      </c>
      <c r="R118" s="11"/>
      <c r="S118" s="11"/>
      <c r="T118" s="11"/>
      <c r="U118" s="11"/>
      <c r="V118" s="11"/>
      <c r="W118" s="11"/>
      <c r="X118" s="12">
        <f t="shared" si="10"/>
        <v>7385</v>
      </c>
      <c r="Y118" s="11"/>
    </row>
    <row r="119" spans="2:25">
      <c r="B119" s="12">
        <v>24</v>
      </c>
      <c r="C119" s="14" t="s">
        <v>85</v>
      </c>
      <c r="D119" s="14"/>
      <c r="E119" s="14"/>
      <c r="F119" s="14"/>
      <c r="G119" s="23">
        <v>7059</v>
      </c>
      <c r="H119" s="14"/>
      <c r="I119" s="11" t="s">
        <v>175</v>
      </c>
      <c r="J119" s="9">
        <v>44</v>
      </c>
      <c r="K119" s="12">
        <v>3109</v>
      </c>
      <c r="L119" s="12"/>
      <c r="M119" s="12"/>
      <c r="N119" s="11" t="s">
        <v>176</v>
      </c>
      <c r="O119" s="9">
        <v>56</v>
      </c>
      <c r="P119" s="12">
        <v>3950</v>
      </c>
      <c r="Q119" s="12">
        <f t="shared" si="8"/>
        <v>841</v>
      </c>
      <c r="R119" s="11"/>
      <c r="S119" s="11"/>
      <c r="T119" s="11"/>
      <c r="U119" s="11"/>
      <c r="V119" s="11"/>
      <c r="W119" s="11"/>
      <c r="X119" s="12">
        <f t="shared" si="10"/>
        <v>7059</v>
      </c>
      <c r="Y119" s="11"/>
    </row>
    <row r="120" spans="2:25">
      <c r="B120" s="12">
        <v>27</v>
      </c>
      <c r="C120" s="14" t="s">
        <v>85</v>
      </c>
      <c r="D120" s="14"/>
      <c r="E120" s="14"/>
      <c r="F120" s="14"/>
      <c r="G120" s="23">
        <v>9670</v>
      </c>
      <c r="H120" s="14"/>
      <c r="I120" s="11" t="s">
        <v>177</v>
      </c>
      <c r="J120" s="9">
        <v>96</v>
      </c>
      <c r="K120" s="12">
        <v>9670</v>
      </c>
      <c r="L120" s="12"/>
      <c r="M120" s="12"/>
      <c r="N120" s="11"/>
      <c r="O120" s="9"/>
      <c r="P120" s="12"/>
      <c r="Q120" s="12">
        <f t="shared" si="8"/>
        <v>-9670</v>
      </c>
      <c r="R120" s="11"/>
      <c r="S120" s="11"/>
      <c r="T120" s="11"/>
      <c r="U120" s="11"/>
      <c r="V120" s="11"/>
      <c r="W120" s="11"/>
      <c r="X120" s="12">
        <f t="shared" si="10"/>
        <v>9670</v>
      </c>
      <c r="Y120" s="11"/>
    </row>
    <row r="121" spans="2:25">
      <c r="B121" s="12">
        <v>29</v>
      </c>
      <c r="C121" s="14" t="s">
        <v>85</v>
      </c>
      <c r="D121" s="14"/>
      <c r="E121" s="14"/>
      <c r="F121" s="14"/>
      <c r="G121" s="23">
        <v>8437</v>
      </c>
      <c r="H121" s="14"/>
      <c r="I121" s="11" t="s">
        <v>178</v>
      </c>
      <c r="J121" s="9">
        <v>97</v>
      </c>
      <c r="K121" s="12">
        <v>8437</v>
      </c>
      <c r="L121" s="12"/>
      <c r="M121" s="12"/>
      <c r="N121" s="11"/>
      <c r="O121" s="9"/>
      <c r="P121" s="12"/>
      <c r="Q121" s="12">
        <f t="shared" si="8"/>
        <v>-8437</v>
      </c>
      <c r="R121" s="11"/>
      <c r="S121" s="11"/>
      <c r="T121" s="11"/>
      <c r="U121" s="11"/>
      <c r="V121" s="11"/>
      <c r="W121" s="11"/>
      <c r="X121" s="12">
        <f t="shared" si="10"/>
        <v>8437</v>
      </c>
      <c r="Y121" s="11"/>
    </row>
    <row r="122" spans="2:25">
      <c r="B122" s="12">
        <v>30</v>
      </c>
      <c r="C122" s="14" t="s">
        <v>85</v>
      </c>
      <c r="D122" s="14"/>
      <c r="E122" s="14"/>
      <c r="F122" s="14"/>
      <c r="G122" s="23">
        <v>10920</v>
      </c>
      <c r="H122" s="14"/>
      <c r="I122" s="11" t="s">
        <v>179</v>
      </c>
      <c r="J122" s="9">
        <v>55</v>
      </c>
      <c r="K122" s="12">
        <v>6041</v>
      </c>
      <c r="L122" s="12"/>
      <c r="M122" s="12"/>
      <c r="N122" s="11" t="s">
        <v>180</v>
      </c>
      <c r="O122" s="9">
        <v>45</v>
      </c>
      <c r="P122" s="12">
        <v>4879</v>
      </c>
      <c r="Q122" s="12">
        <f t="shared" si="8"/>
        <v>-1162</v>
      </c>
      <c r="R122" s="11"/>
      <c r="S122" s="11"/>
      <c r="T122" s="11"/>
      <c r="U122" s="11"/>
      <c r="V122" s="11"/>
      <c r="W122" s="11"/>
      <c r="X122" s="12">
        <f t="shared" si="10"/>
        <v>10920</v>
      </c>
      <c r="Y122" s="11"/>
    </row>
    <row r="123" spans="2:25">
      <c r="B123" s="12">
        <v>32</v>
      </c>
      <c r="C123" s="14" t="s">
        <v>85</v>
      </c>
      <c r="D123" s="14"/>
      <c r="E123" s="14"/>
      <c r="F123" s="14"/>
      <c r="G123" s="23">
        <v>10654</v>
      </c>
      <c r="H123" s="14"/>
      <c r="I123" s="11" t="s">
        <v>181</v>
      </c>
      <c r="J123" s="9">
        <v>48</v>
      </c>
      <c r="K123" s="12">
        <v>5082</v>
      </c>
      <c r="L123" s="12"/>
      <c r="M123" s="12"/>
      <c r="N123" s="11" t="s">
        <v>182</v>
      </c>
      <c r="O123" s="9">
        <v>52</v>
      </c>
      <c r="P123" s="12">
        <v>5572</v>
      </c>
      <c r="Q123" s="12">
        <f t="shared" si="8"/>
        <v>490</v>
      </c>
      <c r="R123" s="11"/>
      <c r="S123" s="11"/>
      <c r="T123" s="11"/>
      <c r="U123" s="11"/>
      <c r="V123" s="11"/>
      <c r="W123" s="11"/>
      <c r="X123" s="12">
        <f t="shared" si="10"/>
        <v>10654</v>
      </c>
      <c r="Y123" s="11"/>
    </row>
    <row r="124" spans="2:25">
      <c r="B124" s="12">
        <v>33</v>
      </c>
      <c r="C124" s="14" t="s">
        <v>85</v>
      </c>
      <c r="D124" s="14"/>
      <c r="E124" s="14"/>
      <c r="F124" s="14"/>
      <c r="G124" s="23">
        <v>11838</v>
      </c>
      <c r="H124" s="14"/>
      <c r="I124" s="11" t="s">
        <v>183</v>
      </c>
      <c r="J124" s="9">
        <v>32</v>
      </c>
      <c r="K124" s="12">
        <v>3799</v>
      </c>
      <c r="L124" s="12"/>
      <c r="M124" s="12"/>
      <c r="N124" s="11" t="s">
        <v>184</v>
      </c>
      <c r="O124" s="9">
        <v>68</v>
      </c>
      <c r="P124" s="12">
        <v>8039</v>
      </c>
      <c r="Q124" s="12">
        <f t="shared" si="8"/>
        <v>4240</v>
      </c>
      <c r="R124" s="11"/>
      <c r="S124" s="11"/>
      <c r="T124" s="11"/>
      <c r="U124" s="11"/>
      <c r="V124" s="11"/>
      <c r="W124" s="11"/>
      <c r="X124" s="12">
        <f t="shared" si="10"/>
        <v>11838</v>
      </c>
      <c r="Y124" s="11"/>
    </row>
    <row r="125" spans="2:25">
      <c r="B125" s="12">
        <v>34</v>
      </c>
      <c r="C125" s="14" t="s">
        <v>85</v>
      </c>
      <c r="D125" s="14"/>
      <c r="E125" s="14"/>
      <c r="F125" s="14"/>
      <c r="G125" s="23">
        <v>10199</v>
      </c>
      <c r="H125" s="14"/>
      <c r="I125" s="11" t="s">
        <v>185</v>
      </c>
      <c r="J125" s="9">
        <v>64</v>
      </c>
      <c r="K125" s="12">
        <v>6516</v>
      </c>
      <c r="L125" s="12"/>
      <c r="M125" s="12"/>
      <c r="N125" s="11" t="s">
        <v>186</v>
      </c>
      <c r="O125" s="9">
        <v>36</v>
      </c>
      <c r="P125" s="12">
        <v>3683</v>
      </c>
      <c r="Q125" s="12">
        <f t="shared" si="8"/>
        <v>-2833</v>
      </c>
      <c r="R125" s="11"/>
      <c r="S125" s="11"/>
      <c r="T125" s="11"/>
      <c r="U125" s="11"/>
      <c r="V125" s="11"/>
      <c r="W125" s="11"/>
      <c r="X125" s="12">
        <f t="shared" si="10"/>
        <v>10199</v>
      </c>
      <c r="Y125" s="11"/>
    </row>
    <row r="126" spans="2:25">
      <c r="B126" s="12">
        <v>39</v>
      </c>
      <c r="C126" s="14" t="s">
        <v>85</v>
      </c>
      <c r="D126" s="14"/>
      <c r="E126" s="14"/>
      <c r="F126" s="14"/>
      <c r="G126" s="23">
        <v>8215</v>
      </c>
      <c r="H126" s="14"/>
      <c r="I126" s="11" t="s">
        <v>187</v>
      </c>
      <c r="J126" s="9">
        <v>55</v>
      </c>
      <c r="K126" s="12">
        <v>4490</v>
      </c>
      <c r="L126" s="12"/>
      <c r="M126" s="12"/>
      <c r="N126" s="11" t="s">
        <v>188</v>
      </c>
      <c r="O126" s="9">
        <v>45</v>
      </c>
      <c r="P126" s="12">
        <v>3725</v>
      </c>
      <c r="Q126" s="12">
        <f t="shared" si="8"/>
        <v>-765</v>
      </c>
      <c r="R126" s="11"/>
      <c r="S126" s="11"/>
      <c r="T126" s="11"/>
      <c r="U126" s="11"/>
      <c r="V126" s="11"/>
      <c r="W126" s="11"/>
      <c r="X126" s="12">
        <f t="shared" si="10"/>
        <v>8215</v>
      </c>
      <c r="Y126" s="11" t="s">
        <v>104</v>
      </c>
    </row>
    <row r="127" spans="2:25">
      <c r="B127" s="12">
        <v>41</v>
      </c>
      <c r="C127" s="14" t="s">
        <v>85</v>
      </c>
      <c r="D127" s="14"/>
      <c r="E127" s="14"/>
      <c r="F127" s="14"/>
      <c r="G127" s="23">
        <v>9794</v>
      </c>
      <c r="H127" s="14"/>
      <c r="I127" s="11" t="s">
        <v>189</v>
      </c>
      <c r="J127" s="9">
        <v>45</v>
      </c>
      <c r="K127" s="12">
        <v>4371</v>
      </c>
      <c r="L127" s="12"/>
      <c r="M127" s="12"/>
      <c r="N127" s="11" t="s">
        <v>190</v>
      </c>
      <c r="O127" s="9">
        <v>55</v>
      </c>
      <c r="P127" s="12">
        <v>5423</v>
      </c>
      <c r="Q127" s="12">
        <f t="shared" si="8"/>
        <v>1052</v>
      </c>
      <c r="R127" s="11"/>
      <c r="S127" s="11"/>
      <c r="T127" s="11"/>
      <c r="U127" s="11"/>
      <c r="V127" s="11"/>
      <c r="W127" s="11"/>
      <c r="X127" s="12">
        <f t="shared" si="10"/>
        <v>9794</v>
      </c>
      <c r="Y127" s="11"/>
    </row>
    <row r="128" spans="2:25">
      <c r="B128" s="12">
        <v>42</v>
      </c>
      <c r="C128" s="14" t="s">
        <v>85</v>
      </c>
      <c r="D128" s="14"/>
      <c r="E128" s="14"/>
      <c r="F128" s="14"/>
      <c r="G128" s="23">
        <v>9171</v>
      </c>
      <c r="H128" s="14"/>
      <c r="I128" s="11" t="s">
        <v>191</v>
      </c>
      <c r="J128" s="9">
        <v>45</v>
      </c>
      <c r="K128" s="12">
        <v>4101</v>
      </c>
      <c r="L128" s="12"/>
      <c r="M128" s="12"/>
      <c r="N128" s="11" t="s">
        <v>192</v>
      </c>
      <c r="O128" s="9">
        <v>55</v>
      </c>
      <c r="P128" s="12">
        <v>5070</v>
      </c>
      <c r="Q128" s="12">
        <f t="shared" si="8"/>
        <v>969</v>
      </c>
      <c r="R128" s="11"/>
      <c r="S128" s="11"/>
      <c r="T128" s="11"/>
      <c r="U128" s="11"/>
      <c r="V128" s="11"/>
      <c r="W128" s="11"/>
      <c r="X128" s="12">
        <f t="shared" si="10"/>
        <v>9171</v>
      </c>
      <c r="Y128" s="11"/>
    </row>
    <row r="129" spans="2:25">
      <c r="B129" s="12">
        <v>43</v>
      </c>
      <c r="C129" s="14" t="s">
        <v>85</v>
      </c>
      <c r="D129" s="14"/>
      <c r="E129" s="14"/>
      <c r="F129" s="14"/>
      <c r="G129" s="23">
        <v>11633</v>
      </c>
      <c r="H129" s="14"/>
      <c r="I129" s="11" t="s">
        <v>193</v>
      </c>
      <c r="J129" s="9">
        <v>68</v>
      </c>
      <c r="K129" s="12">
        <v>7867</v>
      </c>
      <c r="L129" s="12"/>
      <c r="M129" s="12"/>
      <c r="N129" s="11" t="s">
        <v>194</v>
      </c>
      <c r="O129" s="9">
        <v>32</v>
      </c>
      <c r="P129" s="12">
        <v>3766</v>
      </c>
      <c r="Q129" s="12">
        <f t="shared" si="8"/>
        <v>-4101</v>
      </c>
      <c r="R129" s="11"/>
      <c r="S129" s="11"/>
      <c r="T129" s="11"/>
      <c r="U129" s="11"/>
      <c r="V129" s="11"/>
      <c r="W129" s="11"/>
      <c r="X129" s="12">
        <f t="shared" si="10"/>
        <v>11633</v>
      </c>
      <c r="Y129" s="11"/>
    </row>
    <row r="130" spans="2:25">
      <c r="B130" s="12">
        <v>48</v>
      </c>
      <c r="C130" s="14" t="s">
        <v>85</v>
      </c>
      <c r="D130" s="14"/>
      <c r="E130" s="14"/>
      <c r="F130" s="14"/>
      <c r="G130" s="23">
        <v>9908</v>
      </c>
      <c r="H130" s="14"/>
      <c r="I130" s="11" t="s">
        <v>195</v>
      </c>
      <c r="J130" s="9">
        <v>36</v>
      </c>
      <c r="K130" s="12">
        <v>3579</v>
      </c>
      <c r="L130" s="12"/>
      <c r="M130" s="12"/>
      <c r="N130" s="11" t="s">
        <v>196</v>
      </c>
      <c r="O130" s="9">
        <v>64</v>
      </c>
      <c r="P130" s="12">
        <v>6329</v>
      </c>
      <c r="Q130" s="12">
        <f t="shared" si="8"/>
        <v>2750</v>
      </c>
      <c r="R130" s="11"/>
      <c r="S130" s="11"/>
      <c r="T130" s="11"/>
      <c r="U130" s="11"/>
      <c r="V130" s="11"/>
      <c r="W130" s="11"/>
      <c r="X130" s="12">
        <f t="shared" si="10"/>
        <v>9908</v>
      </c>
      <c r="Y130" s="11"/>
    </row>
    <row r="131" spans="2:25">
      <c r="B131" s="12">
        <v>49</v>
      </c>
      <c r="C131" s="14" t="s">
        <v>85</v>
      </c>
      <c r="D131" s="14"/>
      <c r="E131" s="14"/>
      <c r="F131" s="14"/>
      <c r="G131" s="23">
        <v>10344</v>
      </c>
      <c r="H131" s="14"/>
      <c r="I131" s="11" t="s">
        <v>197</v>
      </c>
      <c r="J131" s="9">
        <v>46</v>
      </c>
      <c r="K131" s="12">
        <v>4714</v>
      </c>
      <c r="L131" s="12"/>
      <c r="M131" s="12"/>
      <c r="N131" s="11" t="s">
        <v>198</v>
      </c>
      <c r="O131" s="9">
        <v>54</v>
      </c>
      <c r="P131" s="12">
        <v>5630</v>
      </c>
      <c r="Q131" s="12">
        <f t="shared" si="8"/>
        <v>916</v>
      </c>
      <c r="R131" s="11"/>
      <c r="S131" s="11"/>
      <c r="T131" s="11"/>
      <c r="U131" s="11"/>
      <c r="V131" s="11"/>
      <c r="W131" s="11"/>
      <c r="X131" s="12">
        <f t="shared" si="10"/>
        <v>10344</v>
      </c>
      <c r="Y131" s="11"/>
    </row>
    <row r="132" spans="2:25">
      <c r="B132" s="12">
        <v>50</v>
      </c>
      <c r="C132" s="14" t="s">
        <v>85</v>
      </c>
      <c r="D132" s="14"/>
      <c r="E132" s="14"/>
      <c r="F132" s="14"/>
      <c r="G132" s="23">
        <v>10263</v>
      </c>
      <c r="H132" s="14"/>
      <c r="I132" s="11" t="s">
        <v>199</v>
      </c>
      <c r="J132" s="9">
        <v>27</v>
      </c>
      <c r="K132" s="12">
        <v>2808</v>
      </c>
      <c r="L132" s="12"/>
      <c r="M132" s="12"/>
      <c r="N132" s="11" t="s">
        <v>200</v>
      </c>
      <c r="O132" s="9">
        <v>73</v>
      </c>
      <c r="P132" s="12">
        <v>7455</v>
      </c>
      <c r="Q132" s="12">
        <f t="shared" si="8"/>
        <v>4647</v>
      </c>
      <c r="R132" s="11"/>
      <c r="S132" s="11"/>
      <c r="T132" s="11"/>
      <c r="U132" s="11"/>
      <c r="V132" s="11"/>
      <c r="W132" s="11"/>
      <c r="X132" s="12">
        <f t="shared" si="10"/>
        <v>10263</v>
      </c>
      <c r="Y132" s="11"/>
    </row>
    <row r="133" spans="2:25">
      <c r="B133" s="15"/>
      <c r="C133" s="16"/>
      <c r="D133" s="16"/>
      <c r="E133" s="16"/>
      <c r="F133" s="16"/>
      <c r="G133" s="16"/>
      <c r="H133" s="16"/>
      <c r="I133" s="17"/>
      <c r="J133" s="18"/>
      <c r="K133" s="15">
        <f>SUM(K6:K132)</f>
        <v>421997</v>
      </c>
      <c r="L133" s="15"/>
      <c r="M133" s="15"/>
      <c r="N133" s="17"/>
      <c r="O133" s="18"/>
      <c r="P133" s="15">
        <f>SUM(P8:P132)</f>
        <v>235885</v>
      </c>
      <c r="Q133" s="15"/>
      <c r="R133" s="17"/>
      <c r="S133" s="15">
        <f>SUM(S13:S132)</f>
        <v>2569</v>
      </c>
      <c r="T133" s="17"/>
      <c r="U133" s="17">
        <v>259</v>
      </c>
      <c r="V133" s="17"/>
      <c r="W133" s="17">
        <v>1505</v>
      </c>
      <c r="X133" s="15">
        <f>SUM(X6:X132)</f>
        <v>662215</v>
      </c>
      <c r="Y133" s="17"/>
    </row>
    <row r="135" spans="2:25">
      <c r="C135" s="30" t="s">
        <v>237</v>
      </c>
      <c r="D135" s="30"/>
      <c r="E135" s="30"/>
      <c r="F135" s="30"/>
      <c r="G135" s="30"/>
      <c r="H135" s="30"/>
      <c r="I135" s="30"/>
      <c r="J135" s="30"/>
      <c r="K135" s="30"/>
      <c r="L135" s="30"/>
      <c r="M135" s="30"/>
      <c r="N135" s="30"/>
    </row>
    <row r="136" spans="2:25">
      <c r="C136" s="30"/>
      <c r="D136" s="30"/>
      <c r="E136" s="30"/>
      <c r="F136" s="30"/>
      <c r="G136" s="30"/>
      <c r="H136" s="30"/>
      <c r="I136" s="30"/>
      <c r="J136" s="30"/>
      <c r="K136" s="30"/>
      <c r="L136" s="30"/>
      <c r="M136" s="30"/>
      <c r="N136" s="30"/>
    </row>
    <row r="137" spans="2:25">
      <c r="C137" s="30"/>
      <c r="D137" s="30"/>
      <c r="E137" s="30"/>
      <c r="F137" s="30"/>
      <c r="G137" s="30"/>
      <c r="H137" s="30"/>
      <c r="I137" s="30"/>
      <c r="J137" s="30"/>
      <c r="K137" s="30"/>
      <c r="L137" s="30"/>
      <c r="M137" s="30"/>
      <c r="N137" s="30"/>
      <c r="S137" t="s">
        <v>154</v>
      </c>
      <c r="T137" t="s">
        <v>155</v>
      </c>
    </row>
    <row r="138" spans="2:25">
      <c r="C138" s="30"/>
      <c r="D138" s="30"/>
      <c r="E138" s="30"/>
      <c r="F138" s="30"/>
      <c r="G138" s="30"/>
      <c r="H138" s="30"/>
      <c r="I138" s="30"/>
      <c r="J138" s="30"/>
      <c r="K138" s="30"/>
      <c r="L138" s="30"/>
      <c r="M138" s="30"/>
      <c r="N138" s="30"/>
      <c r="R138" t="s">
        <v>148</v>
      </c>
      <c r="S138">
        <v>421997</v>
      </c>
      <c r="T138" s="19">
        <f>(S138/662215)*100</f>
        <v>63.725074182856019</v>
      </c>
    </row>
    <row r="139" spans="2:25">
      <c r="C139" s="30"/>
      <c r="D139" s="30"/>
      <c r="E139" s="30"/>
      <c r="F139" s="30"/>
      <c r="G139" s="30"/>
      <c r="H139" s="30"/>
      <c r="I139" s="30"/>
      <c r="J139" s="30"/>
      <c r="K139" s="30"/>
      <c r="L139" s="30"/>
      <c r="M139" s="30"/>
      <c r="N139" s="30"/>
      <c r="R139" t="s">
        <v>149</v>
      </c>
      <c r="S139">
        <v>235885</v>
      </c>
      <c r="T139" s="19">
        <f t="shared" ref="T139:T143" si="11">(S139/662215)*100</f>
        <v>35.620606600575343</v>
      </c>
    </row>
    <row r="140" spans="2:25">
      <c r="C140" s="30"/>
      <c r="D140" s="30"/>
      <c r="E140" s="30"/>
      <c r="F140" s="30"/>
      <c r="G140" s="30"/>
      <c r="H140" s="30"/>
      <c r="I140" s="30"/>
      <c r="J140" s="30"/>
      <c r="K140" s="30"/>
      <c r="L140" s="30"/>
      <c r="M140" s="30"/>
      <c r="N140" s="30"/>
      <c r="R140" t="s">
        <v>150</v>
      </c>
      <c r="S140">
        <v>2569</v>
      </c>
      <c r="T140" s="19">
        <f t="shared" si="11"/>
        <v>0.38794047250515318</v>
      </c>
    </row>
    <row r="141" spans="2:25">
      <c r="C141" s="30"/>
      <c r="D141" s="30"/>
      <c r="E141" s="30"/>
      <c r="F141" s="30"/>
      <c r="G141" s="30"/>
      <c r="H141" s="30"/>
      <c r="I141" s="30"/>
      <c r="J141" s="30"/>
      <c r="K141" s="30"/>
      <c r="L141" s="30"/>
      <c r="M141" s="30"/>
      <c r="N141" s="30"/>
      <c r="R141" t="s">
        <v>124</v>
      </c>
      <c r="S141">
        <v>259</v>
      </c>
      <c r="T141" s="19">
        <f t="shared" si="11"/>
        <v>3.9111164802971846E-2</v>
      </c>
    </row>
    <row r="142" spans="2:25">
      <c r="C142" s="30"/>
      <c r="D142" s="30"/>
      <c r="E142" s="30"/>
      <c r="F142" s="30"/>
      <c r="G142" s="30"/>
      <c r="H142" s="30"/>
      <c r="I142" s="30"/>
      <c r="J142" s="30"/>
      <c r="K142" s="30"/>
      <c r="L142" s="30"/>
      <c r="M142" s="30"/>
      <c r="N142" s="30"/>
      <c r="R142" t="s">
        <v>126</v>
      </c>
      <c r="S142">
        <v>1505</v>
      </c>
      <c r="T142" s="19">
        <f t="shared" si="11"/>
        <v>0.22726757926051208</v>
      </c>
    </row>
    <row r="143" spans="2:25">
      <c r="C143" s="30"/>
      <c r="D143" s="30"/>
      <c r="E143" s="30"/>
      <c r="F143" s="30"/>
      <c r="G143" s="30"/>
      <c r="H143" s="30"/>
      <c r="I143" s="30"/>
      <c r="J143" s="30"/>
      <c r="K143" s="30"/>
      <c r="L143" s="30"/>
      <c r="M143" s="30"/>
      <c r="N143" s="30"/>
      <c r="R143" t="s">
        <v>153</v>
      </c>
      <c r="S143">
        <f>SUM(S138:S142)</f>
        <v>662215</v>
      </c>
      <c r="T143" s="19">
        <f t="shared" si="11"/>
        <v>100</v>
      </c>
    </row>
  </sheetData>
  <sortState ref="B6:R133">
    <sortCondition ref="C7:C133"/>
    <sortCondition ref="B7:B133"/>
  </sortState>
  <mergeCells count="2">
    <mergeCell ref="B4:X4"/>
    <mergeCell ref="C135:N143"/>
  </mergeCells>
  <phoneticPr fontId="4" type="noConversion"/>
  <conditionalFormatting sqref="Q6:Q133">
    <cfRule type="cellIs" dxfId="2" priority="0" stopIfTrue="1" operator="greaterThan">
      <formula>0</formula>
    </cfRule>
  </conditionalFormatting>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4:AH119"/>
  <sheetViews>
    <sheetView topLeftCell="N1" workbookViewId="0">
      <pane ySplit="5" topLeftCell="A51" activePane="bottomLeft" state="frozen"/>
      <selection pane="bottomLeft" activeCell="Y111" sqref="Y111:Y115"/>
    </sheetView>
  </sheetViews>
  <sheetFormatPr baseColWidth="10" defaultRowHeight="20"/>
  <cols>
    <col min="1" max="1" width="6" customWidth="1"/>
    <col min="2" max="2" width="7.33203125" customWidth="1"/>
    <col min="3" max="10" width="8.5546875" customWidth="1"/>
    <col min="11" max="11" width="23.6640625" customWidth="1"/>
    <col min="12" max="12" width="13.88671875" customWidth="1"/>
    <col min="16" max="16" width="25.33203125" customWidth="1"/>
    <col min="17" max="17" width="6.109375" customWidth="1"/>
    <col min="18" max="19" width="8.88671875" customWidth="1"/>
    <col min="20" max="20" width="16" customWidth="1"/>
    <col min="21" max="21" width="7.21875" customWidth="1"/>
    <col min="24" max="24" width="14" customWidth="1"/>
    <col min="27" max="27" width="12.44140625" customWidth="1"/>
  </cols>
  <sheetData>
    <row r="4" spans="2:27" ht="45">
      <c r="B4" s="29" t="s">
        <v>113</v>
      </c>
      <c r="C4" s="29"/>
      <c r="D4" s="29"/>
      <c r="E4" s="29"/>
      <c r="F4" s="29"/>
      <c r="G4" s="29"/>
      <c r="H4" s="29"/>
      <c r="I4" s="29"/>
      <c r="J4" s="29"/>
      <c r="K4" s="29"/>
      <c r="L4" s="29"/>
      <c r="M4" s="29"/>
      <c r="N4" s="29"/>
      <c r="O4" s="29"/>
      <c r="P4" s="29"/>
      <c r="Q4" s="29"/>
      <c r="R4" s="29"/>
      <c r="S4" s="29"/>
      <c r="T4" s="29"/>
      <c r="U4" s="29"/>
      <c r="V4" s="29"/>
      <c r="W4" s="29"/>
      <c r="X4" s="29"/>
      <c r="Y4" s="29"/>
      <c r="Z4" s="29"/>
    </row>
    <row r="5" spans="2:27" s="8" customFormat="1" ht="60">
      <c r="B5" s="1" t="s">
        <v>114</v>
      </c>
      <c r="C5" s="1" t="s">
        <v>115</v>
      </c>
      <c r="D5" s="3" t="s">
        <v>244</v>
      </c>
      <c r="E5" s="3" t="s">
        <v>252</v>
      </c>
      <c r="F5" s="2" t="s">
        <v>243</v>
      </c>
      <c r="G5" s="2" t="s">
        <v>253</v>
      </c>
      <c r="H5" s="1" t="s">
        <v>245</v>
      </c>
      <c r="I5" s="1" t="s">
        <v>246</v>
      </c>
      <c r="J5" s="1" t="s">
        <v>251</v>
      </c>
      <c r="K5" s="2" t="s">
        <v>116</v>
      </c>
      <c r="L5" s="2" t="s">
        <v>117</v>
      </c>
      <c r="M5" s="2" t="s">
        <v>118</v>
      </c>
      <c r="P5" s="3" t="s">
        <v>119</v>
      </c>
      <c r="Q5" s="3" t="s">
        <v>117</v>
      </c>
      <c r="R5" s="3" t="s">
        <v>120</v>
      </c>
      <c r="S5" s="3" t="s">
        <v>121</v>
      </c>
      <c r="T5" s="4" t="s">
        <v>122</v>
      </c>
      <c r="U5" s="4" t="s">
        <v>123</v>
      </c>
      <c r="V5" s="5" t="s">
        <v>124</v>
      </c>
      <c r="W5" s="5" t="s">
        <v>125</v>
      </c>
      <c r="X5" s="6" t="s">
        <v>126</v>
      </c>
      <c r="Y5" s="6" t="s">
        <v>127</v>
      </c>
      <c r="Z5" s="1" t="s">
        <v>128</v>
      </c>
      <c r="AA5" s="7" t="s">
        <v>129</v>
      </c>
    </row>
    <row r="6" spans="2:27">
      <c r="B6" s="9">
        <v>1</v>
      </c>
      <c r="C6" s="10" t="s">
        <v>130</v>
      </c>
      <c r="D6" s="21">
        <v>1638</v>
      </c>
      <c r="E6" s="27">
        <f>(D6/H6)*100</f>
        <v>31.028603902254215</v>
      </c>
      <c r="F6" s="21">
        <v>3641</v>
      </c>
      <c r="G6" s="28">
        <f>(F6/H6)*100</f>
        <v>68.971396097745782</v>
      </c>
      <c r="H6" s="22">
        <f>D6+F6</f>
        <v>5279</v>
      </c>
      <c r="I6" s="22">
        <v>3220</v>
      </c>
      <c r="J6" s="22">
        <f>(I6/H6)*100</f>
        <v>60.996400833491194</v>
      </c>
      <c r="K6" s="11" t="s">
        <v>131</v>
      </c>
      <c r="L6" s="11">
        <v>100</v>
      </c>
      <c r="M6" s="12">
        <v>3220</v>
      </c>
      <c r="P6" s="11"/>
      <c r="Q6" s="11"/>
      <c r="R6" s="12"/>
      <c r="S6" s="12">
        <f t="shared" ref="S6:S37" si="0">R6-M6</f>
        <v>-3220</v>
      </c>
      <c r="T6" s="11"/>
      <c r="U6" s="11"/>
      <c r="V6" s="11"/>
      <c r="W6" s="11"/>
      <c r="X6" s="11"/>
      <c r="Y6" s="11"/>
      <c r="Z6" s="12">
        <f t="shared" ref="Z6:Z37" si="1">M6+R6+U6+W6+Y6</f>
        <v>3220</v>
      </c>
      <c r="AA6" s="11"/>
    </row>
    <row r="7" spans="2:27">
      <c r="B7" s="9">
        <v>2</v>
      </c>
      <c r="C7" s="10" t="s">
        <v>130</v>
      </c>
      <c r="D7" s="21">
        <v>1590</v>
      </c>
      <c r="E7" s="27">
        <f t="shared" ref="E7:E70" si="2">(D7/H7)*100</f>
        <v>24.693275353315734</v>
      </c>
      <c r="F7" s="21">
        <v>4849</v>
      </c>
      <c r="G7" s="28">
        <f t="shared" ref="G7:G70" si="3">(F7/H7)*100</f>
        <v>75.306724646684259</v>
      </c>
      <c r="H7" s="22">
        <f t="shared" ref="H7:H70" si="4">D7+F7</f>
        <v>6439</v>
      </c>
      <c r="I7" s="22">
        <v>4365</v>
      </c>
      <c r="J7" s="22">
        <f t="shared" ref="J7:J70" si="5">(I7/H7)*100</f>
        <v>67.790029507687535</v>
      </c>
      <c r="K7" s="11" t="s">
        <v>132</v>
      </c>
      <c r="L7" s="11">
        <v>100</v>
      </c>
      <c r="M7" s="12">
        <v>4365</v>
      </c>
      <c r="P7" s="11"/>
      <c r="Q7" s="11"/>
      <c r="R7" s="12"/>
      <c r="S7" s="12">
        <f t="shared" si="0"/>
        <v>-4365</v>
      </c>
      <c r="T7" s="11"/>
      <c r="U7" s="11"/>
      <c r="V7" s="11"/>
      <c r="W7" s="11"/>
      <c r="X7" s="11"/>
      <c r="Y7" s="11"/>
      <c r="Z7" s="12">
        <f t="shared" si="1"/>
        <v>4365</v>
      </c>
      <c r="AA7" s="11"/>
    </row>
    <row r="8" spans="2:27">
      <c r="B8" s="9">
        <v>3</v>
      </c>
      <c r="C8" s="10" t="s">
        <v>130</v>
      </c>
      <c r="D8" s="21">
        <v>2576</v>
      </c>
      <c r="E8" s="27">
        <f t="shared" si="2"/>
        <v>42.24335847818957</v>
      </c>
      <c r="F8" s="21">
        <v>3522</v>
      </c>
      <c r="G8" s="28">
        <f t="shared" si="3"/>
        <v>57.756641521810423</v>
      </c>
      <c r="H8" s="22">
        <f t="shared" si="4"/>
        <v>6098</v>
      </c>
      <c r="I8" s="22">
        <v>4685</v>
      </c>
      <c r="J8" s="22">
        <f t="shared" si="5"/>
        <v>76.828468350278783</v>
      </c>
      <c r="K8" s="11" t="s">
        <v>68</v>
      </c>
      <c r="L8" s="11">
        <v>59</v>
      </c>
      <c r="M8" s="12">
        <v>2751</v>
      </c>
      <c r="P8" s="11" t="s">
        <v>69</v>
      </c>
      <c r="Q8" s="11">
        <v>41</v>
      </c>
      <c r="R8" s="12">
        <v>1934</v>
      </c>
      <c r="S8" s="12">
        <f t="shared" si="0"/>
        <v>-817</v>
      </c>
      <c r="T8" s="12"/>
      <c r="U8" s="12"/>
      <c r="V8" s="12"/>
      <c r="W8" s="12"/>
      <c r="X8" s="12"/>
      <c r="Y8" s="12"/>
      <c r="Z8" s="12">
        <f t="shared" si="1"/>
        <v>4685</v>
      </c>
      <c r="AA8" s="11"/>
    </row>
    <row r="9" spans="2:27">
      <c r="B9" s="9">
        <v>4</v>
      </c>
      <c r="C9" s="10" t="s">
        <v>130</v>
      </c>
      <c r="D9" s="21">
        <v>1916</v>
      </c>
      <c r="E9" s="27">
        <f t="shared" si="2"/>
        <v>26.997322812455966</v>
      </c>
      <c r="F9" s="21">
        <v>5181</v>
      </c>
      <c r="G9" s="28">
        <f t="shared" si="3"/>
        <v>73.002677187544023</v>
      </c>
      <c r="H9" s="22">
        <f t="shared" si="4"/>
        <v>7097</v>
      </c>
      <c r="I9" s="22">
        <v>5564</v>
      </c>
      <c r="J9" s="22">
        <f t="shared" si="5"/>
        <v>78.399323657883613</v>
      </c>
      <c r="K9" s="11" t="s">
        <v>70</v>
      </c>
      <c r="L9" s="11">
        <v>76</v>
      </c>
      <c r="M9" s="12">
        <v>4222</v>
      </c>
      <c r="P9" s="11" t="s">
        <v>71</v>
      </c>
      <c r="Q9" s="11">
        <v>24</v>
      </c>
      <c r="R9" s="12">
        <v>1342</v>
      </c>
      <c r="S9" s="12">
        <f t="shared" si="0"/>
        <v>-2880</v>
      </c>
      <c r="T9" s="12"/>
      <c r="U9" s="12"/>
      <c r="V9" s="12"/>
      <c r="W9" s="12"/>
      <c r="X9" s="12"/>
      <c r="Y9" s="12"/>
      <c r="Z9" s="12">
        <f t="shared" si="1"/>
        <v>5564</v>
      </c>
      <c r="AA9" s="11"/>
    </row>
    <row r="10" spans="2:27">
      <c r="B10" s="9">
        <v>5</v>
      </c>
      <c r="C10" s="10" t="s">
        <v>130</v>
      </c>
      <c r="D10" s="21">
        <v>4576</v>
      </c>
      <c r="E10" s="27">
        <f t="shared" si="2"/>
        <v>59.637690603414569</v>
      </c>
      <c r="F10" s="21">
        <v>3097</v>
      </c>
      <c r="G10" s="28">
        <f t="shared" si="3"/>
        <v>40.362309396585431</v>
      </c>
      <c r="H10" s="22">
        <f t="shared" si="4"/>
        <v>7673</v>
      </c>
      <c r="I10" s="22">
        <v>5983</v>
      </c>
      <c r="J10" s="22">
        <f t="shared" si="5"/>
        <v>77.974716538511672</v>
      </c>
      <c r="K10" s="11" t="s">
        <v>72</v>
      </c>
      <c r="L10" s="11">
        <v>39</v>
      </c>
      <c r="M10" s="12">
        <v>2310</v>
      </c>
      <c r="P10" s="11" t="s">
        <v>73</v>
      </c>
      <c r="Q10" s="11">
        <v>61</v>
      </c>
      <c r="R10" s="12">
        <v>3673</v>
      </c>
      <c r="S10" s="12">
        <f t="shared" si="0"/>
        <v>1363</v>
      </c>
      <c r="T10" s="12"/>
      <c r="U10" s="12"/>
      <c r="V10" s="12"/>
      <c r="W10" s="12"/>
      <c r="X10" s="12"/>
      <c r="Y10" s="12"/>
      <c r="Z10" s="12">
        <f t="shared" si="1"/>
        <v>5983</v>
      </c>
      <c r="AA10" s="11"/>
    </row>
    <row r="11" spans="2:27">
      <c r="B11" s="9">
        <v>6</v>
      </c>
      <c r="C11" s="10" t="s">
        <v>130</v>
      </c>
      <c r="D11" s="21">
        <v>2735</v>
      </c>
      <c r="E11" s="27">
        <f t="shared" si="2"/>
        <v>35.519480519480517</v>
      </c>
      <c r="F11" s="21">
        <v>4965</v>
      </c>
      <c r="G11" s="28">
        <f t="shared" si="3"/>
        <v>64.480519480519476</v>
      </c>
      <c r="H11" s="22">
        <f t="shared" si="4"/>
        <v>7700</v>
      </c>
      <c r="I11" s="22">
        <v>4703</v>
      </c>
      <c r="J11" s="22">
        <f t="shared" si="5"/>
        <v>61.077922077922075</v>
      </c>
      <c r="K11" s="11" t="s">
        <v>74</v>
      </c>
      <c r="L11" s="11">
        <v>97</v>
      </c>
      <c r="M11" s="12">
        <v>4703</v>
      </c>
      <c r="P11" s="11"/>
      <c r="Q11" s="11"/>
      <c r="R11" s="12"/>
      <c r="S11" s="12">
        <f t="shared" si="0"/>
        <v>-4703</v>
      </c>
      <c r="T11" s="11"/>
      <c r="U11" s="11"/>
      <c r="V11" s="11"/>
      <c r="W11" s="11"/>
      <c r="X11" s="11"/>
      <c r="Y11" s="11"/>
      <c r="Z11" s="12">
        <f t="shared" si="1"/>
        <v>4703</v>
      </c>
      <c r="AA11" s="11"/>
    </row>
    <row r="12" spans="2:27">
      <c r="B12" s="9">
        <v>7</v>
      </c>
      <c r="C12" s="10" t="s">
        <v>75</v>
      </c>
      <c r="D12" s="21">
        <v>2220</v>
      </c>
      <c r="E12" s="27">
        <f t="shared" si="2"/>
        <v>45.112781954887218</v>
      </c>
      <c r="F12" s="21">
        <v>2701</v>
      </c>
      <c r="G12" s="28">
        <f t="shared" si="3"/>
        <v>54.887218045112782</v>
      </c>
      <c r="H12" s="22">
        <f t="shared" si="4"/>
        <v>4921</v>
      </c>
      <c r="I12" s="22">
        <v>3460</v>
      </c>
      <c r="J12" s="22">
        <f t="shared" si="5"/>
        <v>70.310912416175569</v>
      </c>
      <c r="K12" s="11" t="s">
        <v>76</v>
      </c>
      <c r="L12" s="11">
        <v>63</v>
      </c>
      <c r="M12" s="12">
        <v>2180</v>
      </c>
      <c r="P12" s="11" t="s">
        <v>77</v>
      </c>
      <c r="Q12" s="11">
        <v>37</v>
      </c>
      <c r="R12" s="12">
        <v>1280</v>
      </c>
      <c r="S12" s="12">
        <f t="shared" si="0"/>
        <v>-900</v>
      </c>
      <c r="T12" s="12"/>
      <c r="U12" s="12"/>
      <c r="V12" s="12"/>
      <c r="W12" s="12"/>
      <c r="X12" s="12"/>
      <c r="Y12" s="12"/>
      <c r="Z12" s="12">
        <f t="shared" si="1"/>
        <v>3460</v>
      </c>
      <c r="AA12" s="11"/>
    </row>
    <row r="13" spans="2:27">
      <c r="B13" s="9">
        <v>8</v>
      </c>
      <c r="C13" s="10" t="s">
        <v>75</v>
      </c>
      <c r="D13" s="21">
        <v>2286</v>
      </c>
      <c r="E13" s="27">
        <f t="shared" si="2"/>
        <v>35.769050226881554</v>
      </c>
      <c r="F13" s="21">
        <v>4105</v>
      </c>
      <c r="G13" s="28">
        <f t="shared" si="3"/>
        <v>64.230949773118454</v>
      </c>
      <c r="H13" s="22">
        <f t="shared" si="4"/>
        <v>6391</v>
      </c>
      <c r="I13" s="22">
        <v>4522</v>
      </c>
      <c r="J13" s="22">
        <f t="shared" si="5"/>
        <v>70.755750273822557</v>
      </c>
      <c r="K13" s="11" t="s">
        <v>78</v>
      </c>
      <c r="L13" s="11">
        <v>72</v>
      </c>
      <c r="M13" s="12">
        <v>3285</v>
      </c>
      <c r="P13" s="11"/>
      <c r="Q13" s="11"/>
      <c r="R13" s="12"/>
      <c r="S13" s="12">
        <f t="shared" si="0"/>
        <v>-3285</v>
      </c>
      <c r="T13" s="11" t="s">
        <v>79</v>
      </c>
      <c r="U13" s="12">
        <v>1237</v>
      </c>
      <c r="V13" s="12"/>
      <c r="W13" s="12"/>
      <c r="X13" s="12"/>
      <c r="Y13" s="12"/>
      <c r="Z13" s="12">
        <f t="shared" si="1"/>
        <v>4522</v>
      </c>
      <c r="AA13" s="11"/>
    </row>
    <row r="14" spans="2:27">
      <c r="B14" s="9">
        <v>9</v>
      </c>
      <c r="C14" s="10" t="s">
        <v>80</v>
      </c>
      <c r="D14" s="21">
        <v>1601</v>
      </c>
      <c r="E14" s="27">
        <f t="shared" si="2"/>
        <v>32.155051215103434</v>
      </c>
      <c r="F14" s="21">
        <v>3378</v>
      </c>
      <c r="G14" s="28">
        <f t="shared" si="3"/>
        <v>67.844948784896559</v>
      </c>
      <c r="H14" s="22">
        <f t="shared" si="4"/>
        <v>4979</v>
      </c>
      <c r="I14" s="22">
        <v>3146</v>
      </c>
      <c r="J14" s="22">
        <f t="shared" si="5"/>
        <v>63.185378590078336</v>
      </c>
      <c r="K14" s="11" t="s">
        <v>81</v>
      </c>
      <c r="L14" s="11">
        <v>97</v>
      </c>
      <c r="M14" s="12">
        <v>3146</v>
      </c>
      <c r="P14" s="11"/>
      <c r="Q14" s="11"/>
      <c r="R14" s="12"/>
      <c r="S14" s="12">
        <f t="shared" si="0"/>
        <v>-3146</v>
      </c>
      <c r="T14" s="11"/>
      <c r="U14" s="11"/>
      <c r="V14" s="11"/>
      <c r="W14" s="11"/>
      <c r="X14" s="11"/>
      <c r="Y14" s="11"/>
      <c r="Z14" s="12">
        <f t="shared" si="1"/>
        <v>3146</v>
      </c>
      <c r="AA14" s="11"/>
    </row>
    <row r="15" spans="2:27">
      <c r="B15" s="9">
        <v>10</v>
      </c>
      <c r="C15" s="10" t="s">
        <v>80</v>
      </c>
      <c r="D15" s="21">
        <v>2470</v>
      </c>
      <c r="E15" s="27">
        <f t="shared" si="2"/>
        <v>31.908022219351505</v>
      </c>
      <c r="F15" s="21">
        <v>5271</v>
      </c>
      <c r="G15" s="28">
        <f t="shared" si="3"/>
        <v>68.091977780648492</v>
      </c>
      <c r="H15" s="22">
        <f t="shared" si="4"/>
        <v>7741</v>
      </c>
      <c r="I15" s="22">
        <v>4942</v>
      </c>
      <c r="J15" s="22">
        <f t="shared" si="5"/>
        <v>63.841880893941351</v>
      </c>
      <c r="K15" s="11" t="s">
        <v>82</v>
      </c>
      <c r="L15" s="11">
        <v>97</v>
      </c>
      <c r="M15" s="12">
        <v>4942</v>
      </c>
      <c r="P15" s="11"/>
      <c r="Q15" s="11"/>
      <c r="R15" s="12"/>
      <c r="S15" s="12">
        <f t="shared" si="0"/>
        <v>-4942</v>
      </c>
      <c r="T15" s="11"/>
      <c r="U15" s="11"/>
      <c r="V15" s="11"/>
      <c r="W15" s="11"/>
      <c r="X15" s="11"/>
      <c r="Y15" s="11"/>
      <c r="Z15" s="12">
        <f t="shared" si="1"/>
        <v>4942</v>
      </c>
      <c r="AA15" s="11"/>
    </row>
    <row r="16" spans="2:27">
      <c r="B16" s="9">
        <v>11</v>
      </c>
      <c r="C16" s="10" t="s">
        <v>130</v>
      </c>
      <c r="D16" s="21">
        <v>1909</v>
      </c>
      <c r="E16" s="27">
        <f t="shared" si="2"/>
        <v>28.268917518140086</v>
      </c>
      <c r="F16" s="21">
        <v>4844</v>
      </c>
      <c r="G16" s="28">
        <f t="shared" si="3"/>
        <v>71.731082481859914</v>
      </c>
      <c r="H16" s="22">
        <f t="shared" si="4"/>
        <v>6753</v>
      </c>
      <c r="I16" s="22">
        <v>4301</v>
      </c>
      <c r="J16" s="22">
        <f t="shared" si="5"/>
        <v>63.690211757737302</v>
      </c>
      <c r="K16" s="11" t="s">
        <v>83</v>
      </c>
      <c r="L16" s="11">
        <v>97</v>
      </c>
      <c r="M16" s="12">
        <v>4301</v>
      </c>
      <c r="P16" s="11"/>
      <c r="Q16" s="11"/>
      <c r="R16" s="12"/>
      <c r="S16" s="12">
        <f t="shared" si="0"/>
        <v>-4301</v>
      </c>
      <c r="T16" s="11"/>
      <c r="U16" s="11"/>
      <c r="V16" s="11"/>
      <c r="W16" s="11"/>
      <c r="X16" s="11"/>
      <c r="Y16" s="11"/>
      <c r="Z16" s="12">
        <f t="shared" si="1"/>
        <v>4301</v>
      </c>
      <c r="AA16" s="11"/>
    </row>
    <row r="17" spans="2:30">
      <c r="B17" s="9">
        <v>12</v>
      </c>
      <c r="C17" s="10" t="s">
        <v>130</v>
      </c>
      <c r="D17" s="21">
        <v>3046</v>
      </c>
      <c r="E17" s="27">
        <f t="shared" si="2"/>
        <v>45.300416418798335</v>
      </c>
      <c r="F17" s="21">
        <v>3678</v>
      </c>
      <c r="G17" s="28">
        <f t="shared" si="3"/>
        <v>54.699583581201658</v>
      </c>
      <c r="H17" s="22">
        <f t="shared" si="4"/>
        <v>6724</v>
      </c>
      <c r="I17" s="22">
        <v>5414</v>
      </c>
      <c r="J17" s="22">
        <f t="shared" si="5"/>
        <v>80.5175490779298</v>
      </c>
      <c r="K17" s="11" t="s">
        <v>14</v>
      </c>
      <c r="L17" s="11">
        <v>62</v>
      </c>
      <c r="M17" s="12">
        <v>3346</v>
      </c>
      <c r="P17" s="11" t="s">
        <v>15</v>
      </c>
      <c r="Q17" s="11">
        <v>38</v>
      </c>
      <c r="R17" s="12">
        <v>2068</v>
      </c>
      <c r="S17" s="12">
        <f t="shared" si="0"/>
        <v>-1278</v>
      </c>
      <c r="T17" s="12"/>
      <c r="U17" s="12"/>
      <c r="V17" s="12"/>
      <c r="W17" s="12"/>
      <c r="X17" s="12"/>
      <c r="Y17" s="12"/>
      <c r="Z17" s="12">
        <f t="shared" si="1"/>
        <v>5414</v>
      </c>
      <c r="AA17" s="11"/>
    </row>
    <row r="18" spans="2:30">
      <c r="B18" s="9">
        <v>13</v>
      </c>
      <c r="C18" s="10" t="s">
        <v>130</v>
      </c>
      <c r="D18" s="21">
        <v>1694</v>
      </c>
      <c r="E18" s="27">
        <f t="shared" si="2"/>
        <v>24.729927007299271</v>
      </c>
      <c r="F18" s="21">
        <v>5156</v>
      </c>
      <c r="G18" s="28">
        <f t="shared" si="3"/>
        <v>75.270072992700733</v>
      </c>
      <c r="H18" s="22">
        <f t="shared" si="4"/>
        <v>6850</v>
      </c>
      <c r="I18" s="22">
        <v>5940</v>
      </c>
      <c r="J18" s="22">
        <f t="shared" si="5"/>
        <v>86.715328467153284</v>
      </c>
      <c r="K18" s="11" t="s">
        <v>16</v>
      </c>
      <c r="L18" s="11">
        <v>77</v>
      </c>
      <c r="M18" s="12">
        <v>4602</v>
      </c>
      <c r="P18" s="11" t="s">
        <v>17</v>
      </c>
      <c r="Q18" s="11">
        <v>22</v>
      </c>
      <c r="R18" s="12">
        <v>1338</v>
      </c>
      <c r="S18" s="12">
        <f t="shared" si="0"/>
        <v>-3264</v>
      </c>
      <c r="T18" s="12"/>
      <c r="U18" s="12"/>
      <c r="V18" s="12"/>
      <c r="W18" s="12"/>
      <c r="X18" s="12"/>
      <c r="Y18" s="12"/>
      <c r="Z18" s="12">
        <f t="shared" si="1"/>
        <v>5940</v>
      </c>
      <c r="AA18" s="11"/>
    </row>
    <row r="19" spans="2:30">
      <c r="B19" s="9">
        <v>14</v>
      </c>
      <c r="C19" s="10" t="s">
        <v>130</v>
      </c>
      <c r="D19" s="21">
        <v>2000</v>
      </c>
      <c r="E19" s="27">
        <f t="shared" si="2"/>
        <v>32.786885245901637</v>
      </c>
      <c r="F19" s="21">
        <v>4100</v>
      </c>
      <c r="G19" s="28">
        <f t="shared" si="3"/>
        <v>67.213114754098356</v>
      </c>
      <c r="H19" s="22">
        <f t="shared" si="4"/>
        <v>6100</v>
      </c>
      <c r="I19" s="22">
        <v>4230</v>
      </c>
      <c r="J19" s="22">
        <f t="shared" si="5"/>
        <v>69.344262295081975</v>
      </c>
      <c r="K19" s="11" t="s">
        <v>19</v>
      </c>
      <c r="L19" s="11">
        <v>97</v>
      </c>
      <c r="M19" s="12">
        <v>4230</v>
      </c>
      <c r="P19" s="11"/>
      <c r="Q19" s="11"/>
      <c r="R19" s="12"/>
      <c r="S19" s="12">
        <f t="shared" si="0"/>
        <v>-4230</v>
      </c>
      <c r="T19" s="11"/>
      <c r="U19" s="11"/>
      <c r="V19" s="11"/>
      <c r="W19" s="11"/>
      <c r="X19" s="11"/>
      <c r="Y19" s="11"/>
      <c r="Z19" s="12">
        <f t="shared" si="1"/>
        <v>4230</v>
      </c>
      <c r="AA19" s="11"/>
    </row>
    <row r="20" spans="2:30">
      <c r="B20" s="9">
        <v>15</v>
      </c>
      <c r="C20" s="10" t="s">
        <v>130</v>
      </c>
      <c r="D20" s="21">
        <v>2516</v>
      </c>
      <c r="E20" s="27">
        <f t="shared" si="2"/>
        <v>63.105091547529469</v>
      </c>
      <c r="F20" s="21">
        <v>1471</v>
      </c>
      <c r="G20" s="28">
        <f t="shared" si="3"/>
        <v>36.894908452470531</v>
      </c>
      <c r="H20" s="22">
        <f t="shared" si="4"/>
        <v>3987</v>
      </c>
      <c r="I20" s="22">
        <v>2580</v>
      </c>
      <c r="J20" s="22">
        <f t="shared" si="5"/>
        <v>64.710308502633566</v>
      </c>
      <c r="K20" s="11" t="s">
        <v>21</v>
      </c>
      <c r="L20" s="11">
        <v>49</v>
      </c>
      <c r="M20" s="12">
        <v>1277</v>
      </c>
      <c r="P20" s="11" t="s">
        <v>22</v>
      </c>
      <c r="Q20" s="11">
        <v>50</v>
      </c>
      <c r="R20" s="12">
        <v>1303</v>
      </c>
      <c r="S20" s="12">
        <f t="shared" si="0"/>
        <v>26</v>
      </c>
      <c r="T20" s="12"/>
      <c r="U20" s="12"/>
      <c r="V20" s="12"/>
      <c r="W20" s="12"/>
      <c r="X20" s="12"/>
      <c r="Y20" s="12"/>
      <c r="Z20" s="12">
        <f t="shared" si="1"/>
        <v>2580</v>
      </c>
      <c r="AA20" s="11"/>
    </row>
    <row r="21" spans="2:30">
      <c r="B21" s="9">
        <v>16</v>
      </c>
      <c r="C21" s="10" t="s">
        <v>130</v>
      </c>
      <c r="D21" s="21">
        <v>2993</v>
      </c>
      <c r="E21" s="27">
        <f t="shared" si="2"/>
        <v>74.267990074441698</v>
      </c>
      <c r="F21" s="21">
        <v>1037</v>
      </c>
      <c r="G21" s="28">
        <f t="shared" si="3"/>
        <v>25.732009925558312</v>
      </c>
      <c r="H21" s="22">
        <f t="shared" si="4"/>
        <v>4030</v>
      </c>
      <c r="I21" s="22">
        <v>1605</v>
      </c>
      <c r="J21" s="22">
        <f t="shared" si="5"/>
        <v>39.826302729528535</v>
      </c>
      <c r="K21" s="11"/>
      <c r="L21" s="11"/>
      <c r="M21" s="12"/>
      <c r="P21" s="11" t="s">
        <v>23</v>
      </c>
      <c r="Q21" s="11">
        <v>94</v>
      </c>
      <c r="R21" s="12">
        <v>1605</v>
      </c>
      <c r="S21" s="12">
        <f t="shared" si="0"/>
        <v>1605</v>
      </c>
      <c r="T21" s="11"/>
      <c r="U21" s="11"/>
      <c r="V21" s="11"/>
      <c r="W21" s="11"/>
      <c r="X21" s="11"/>
      <c r="Y21" s="11"/>
      <c r="Z21" s="12">
        <f t="shared" si="1"/>
        <v>1605</v>
      </c>
      <c r="AA21" s="11"/>
    </row>
    <row r="22" spans="2:30">
      <c r="B22" s="9">
        <v>17</v>
      </c>
      <c r="C22" s="10" t="s">
        <v>130</v>
      </c>
      <c r="D22" s="21">
        <v>1712</v>
      </c>
      <c r="E22" s="27">
        <f t="shared" si="2"/>
        <v>29.593777009507349</v>
      </c>
      <c r="F22" s="21">
        <v>4073</v>
      </c>
      <c r="G22" s="28">
        <f t="shared" si="3"/>
        <v>70.406222990492651</v>
      </c>
      <c r="H22" s="22">
        <f t="shared" si="4"/>
        <v>5785</v>
      </c>
      <c r="I22" s="22">
        <v>4548</v>
      </c>
      <c r="J22" s="22">
        <f t="shared" si="5"/>
        <v>78.617113223854801</v>
      </c>
      <c r="K22" s="11" t="s">
        <v>24</v>
      </c>
      <c r="L22" s="11">
        <v>77</v>
      </c>
      <c r="M22" s="12">
        <v>3499</v>
      </c>
      <c r="P22" s="11" t="s">
        <v>25</v>
      </c>
      <c r="Q22" s="11">
        <v>23</v>
      </c>
      <c r="R22" s="12">
        <v>1049</v>
      </c>
      <c r="S22" s="12">
        <f t="shared" si="0"/>
        <v>-2450</v>
      </c>
      <c r="T22" s="12"/>
      <c r="U22" s="12"/>
      <c r="V22" s="12"/>
      <c r="W22" s="12"/>
      <c r="X22" s="12"/>
      <c r="Y22" s="12"/>
      <c r="Z22" s="12">
        <f t="shared" si="1"/>
        <v>4548</v>
      </c>
      <c r="AA22" s="11"/>
    </row>
    <row r="23" spans="2:30">
      <c r="B23" s="9">
        <v>18</v>
      </c>
      <c r="C23" s="10" t="s">
        <v>130</v>
      </c>
      <c r="D23" s="21">
        <v>1365</v>
      </c>
      <c r="E23" s="27">
        <f t="shared" si="2"/>
        <v>30.299667036625973</v>
      </c>
      <c r="F23" s="21">
        <v>3140</v>
      </c>
      <c r="G23" s="28">
        <f t="shared" si="3"/>
        <v>69.700332963374038</v>
      </c>
      <c r="H23" s="22">
        <f t="shared" si="4"/>
        <v>4505</v>
      </c>
      <c r="I23" s="22">
        <v>2802</v>
      </c>
      <c r="J23" s="22">
        <f t="shared" si="5"/>
        <v>62.197558268590456</v>
      </c>
      <c r="K23" s="11" t="s">
        <v>165</v>
      </c>
      <c r="L23" s="11">
        <v>98</v>
      </c>
      <c r="M23" s="12">
        <v>2802</v>
      </c>
      <c r="P23" s="11"/>
      <c r="Q23" s="11"/>
      <c r="R23" s="12"/>
      <c r="S23" s="12">
        <f t="shared" si="0"/>
        <v>-2802</v>
      </c>
      <c r="T23" s="11"/>
      <c r="U23" s="11"/>
      <c r="V23" s="11"/>
      <c r="W23" s="11"/>
      <c r="X23" s="11"/>
      <c r="Y23" s="11"/>
      <c r="Z23" s="12">
        <f t="shared" si="1"/>
        <v>2802</v>
      </c>
      <c r="AA23" s="11"/>
    </row>
    <row r="24" spans="2:30">
      <c r="B24" s="9">
        <v>19</v>
      </c>
      <c r="C24" s="10" t="s">
        <v>130</v>
      </c>
      <c r="D24" s="21">
        <v>1605</v>
      </c>
      <c r="E24" s="27">
        <f t="shared" si="2"/>
        <v>29.213687659264654</v>
      </c>
      <c r="F24" s="21">
        <v>3889</v>
      </c>
      <c r="G24" s="28">
        <f t="shared" si="3"/>
        <v>70.78631234073535</v>
      </c>
      <c r="H24" s="22">
        <f t="shared" si="4"/>
        <v>5494</v>
      </c>
      <c r="I24" s="22">
        <v>3399</v>
      </c>
      <c r="J24" s="22">
        <f t="shared" si="5"/>
        <v>61.867491809246452</v>
      </c>
      <c r="K24" s="11" t="s">
        <v>166</v>
      </c>
      <c r="L24" s="11">
        <v>98</v>
      </c>
      <c r="M24" s="12">
        <v>3399</v>
      </c>
      <c r="P24" s="11"/>
      <c r="Q24" s="11"/>
      <c r="R24" s="12"/>
      <c r="S24" s="12">
        <f t="shared" si="0"/>
        <v>-3399</v>
      </c>
      <c r="T24" s="11"/>
      <c r="U24" s="11"/>
      <c r="V24" s="11"/>
      <c r="W24" s="11"/>
      <c r="X24" s="11"/>
      <c r="Y24" s="11"/>
      <c r="Z24" s="12">
        <f t="shared" si="1"/>
        <v>3399</v>
      </c>
      <c r="AA24" s="11"/>
    </row>
    <row r="25" spans="2:30">
      <c r="B25" s="9">
        <v>20</v>
      </c>
      <c r="C25" s="10" t="s">
        <v>130</v>
      </c>
      <c r="D25" s="21">
        <v>2546</v>
      </c>
      <c r="E25" s="27">
        <f t="shared" si="2"/>
        <v>38.476651050324925</v>
      </c>
      <c r="F25" s="21">
        <v>4071</v>
      </c>
      <c r="G25" s="28">
        <f t="shared" si="3"/>
        <v>61.523348949675082</v>
      </c>
      <c r="H25" s="22">
        <f t="shared" si="4"/>
        <v>6617</v>
      </c>
      <c r="I25" s="22">
        <v>5053</v>
      </c>
      <c r="J25" s="22">
        <f t="shared" si="5"/>
        <v>76.363911137977937</v>
      </c>
      <c r="K25" s="11" t="s">
        <v>167</v>
      </c>
      <c r="L25" s="11">
        <v>70</v>
      </c>
      <c r="M25" s="12">
        <v>3538</v>
      </c>
      <c r="P25" s="11" t="s">
        <v>168</v>
      </c>
      <c r="Q25" s="11">
        <v>30</v>
      </c>
      <c r="R25" s="12">
        <v>1515</v>
      </c>
      <c r="S25" s="12">
        <f t="shared" si="0"/>
        <v>-2023</v>
      </c>
      <c r="T25" s="12"/>
      <c r="U25" s="12"/>
      <c r="V25" s="12"/>
      <c r="W25" s="12"/>
      <c r="X25" s="12"/>
      <c r="Y25" s="12"/>
      <c r="Z25" s="12">
        <f t="shared" si="1"/>
        <v>5053</v>
      </c>
      <c r="AA25" s="11"/>
    </row>
    <row r="26" spans="2:30">
      <c r="B26" s="9">
        <v>21</v>
      </c>
      <c r="C26" s="10" t="s">
        <v>130</v>
      </c>
      <c r="D26" s="21">
        <v>2526</v>
      </c>
      <c r="E26" s="27">
        <f t="shared" si="2"/>
        <v>47.321094042712623</v>
      </c>
      <c r="F26" s="21">
        <v>2812</v>
      </c>
      <c r="G26" s="28">
        <f t="shared" si="3"/>
        <v>52.67890595728737</v>
      </c>
      <c r="H26" s="22">
        <f t="shared" si="4"/>
        <v>5338</v>
      </c>
      <c r="I26" s="22">
        <v>3780</v>
      </c>
      <c r="J26" s="22">
        <f t="shared" si="5"/>
        <v>70.813038591232669</v>
      </c>
      <c r="K26" s="11" t="s">
        <v>169</v>
      </c>
      <c r="L26" s="11">
        <v>65</v>
      </c>
      <c r="M26" s="12">
        <v>2479</v>
      </c>
      <c r="P26" s="11" t="s">
        <v>170</v>
      </c>
      <c r="Q26" s="11">
        <v>34</v>
      </c>
      <c r="R26" s="12">
        <v>1301</v>
      </c>
      <c r="S26" s="12">
        <f t="shared" si="0"/>
        <v>-1178</v>
      </c>
      <c r="T26" s="12"/>
      <c r="U26" s="12"/>
      <c r="V26" s="12"/>
      <c r="W26" s="12"/>
      <c r="X26" s="12"/>
      <c r="Y26" s="12"/>
      <c r="Z26" s="12">
        <f t="shared" si="1"/>
        <v>3780</v>
      </c>
      <c r="AA26" s="11"/>
    </row>
    <row r="27" spans="2:30">
      <c r="B27" s="9">
        <v>22</v>
      </c>
      <c r="C27" s="10" t="s">
        <v>130</v>
      </c>
      <c r="D27" s="21">
        <v>2144</v>
      </c>
      <c r="E27" s="27">
        <f t="shared" si="2"/>
        <v>47.276736493936049</v>
      </c>
      <c r="F27" s="21">
        <v>2391</v>
      </c>
      <c r="G27" s="28">
        <f t="shared" si="3"/>
        <v>52.723263506063944</v>
      </c>
      <c r="H27" s="22">
        <f t="shared" si="4"/>
        <v>4535</v>
      </c>
      <c r="I27" s="22">
        <v>3184</v>
      </c>
      <c r="J27" s="22">
        <f t="shared" si="5"/>
        <v>70.20948180815877</v>
      </c>
      <c r="K27" s="11" t="s">
        <v>26</v>
      </c>
      <c r="L27" s="11">
        <v>56</v>
      </c>
      <c r="M27" s="12">
        <v>1787</v>
      </c>
      <c r="P27" s="11" t="s">
        <v>27</v>
      </c>
      <c r="Q27" s="11">
        <v>37</v>
      </c>
      <c r="R27" s="12">
        <v>1190</v>
      </c>
      <c r="S27" s="12">
        <f t="shared" si="0"/>
        <v>-597</v>
      </c>
      <c r="T27" s="11" t="s">
        <v>28</v>
      </c>
      <c r="U27" s="12">
        <v>207</v>
      </c>
      <c r="V27" s="12"/>
      <c r="W27" s="12"/>
      <c r="X27" s="12"/>
      <c r="Y27" s="12"/>
      <c r="Z27" s="12">
        <f t="shared" si="1"/>
        <v>3184</v>
      </c>
      <c r="AA27" s="11"/>
      <c r="AD27" s="13"/>
    </row>
    <row r="28" spans="2:30">
      <c r="B28" s="9">
        <v>23</v>
      </c>
      <c r="C28" s="10" t="s">
        <v>130</v>
      </c>
      <c r="D28" s="21">
        <v>2171</v>
      </c>
      <c r="E28" s="27">
        <f t="shared" si="2"/>
        <v>51.900549844609131</v>
      </c>
      <c r="F28" s="21">
        <v>2012</v>
      </c>
      <c r="G28" s="28">
        <f t="shared" si="3"/>
        <v>48.099450155390869</v>
      </c>
      <c r="H28" s="22">
        <f t="shared" si="4"/>
        <v>4183</v>
      </c>
      <c r="I28" s="22">
        <v>2878</v>
      </c>
      <c r="J28" s="22">
        <f t="shared" si="5"/>
        <v>68.80229500358594</v>
      </c>
      <c r="K28" s="11" t="s">
        <v>29</v>
      </c>
      <c r="L28" s="11">
        <v>55</v>
      </c>
      <c r="M28" s="12">
        <v>1572</v>
      </c>
      <c r="P28" s="11" t="s">
        <v>30</v>
      </c>
      <c r="Q28" s="11">
        <v>45</v>
      </c>
      <c r="R28" s="12">
        <v>1306</v>
      </c>
      <c r="S28" s="12">
        <f t="shared" si="0"/>
        <v>-266</v>
      </c>
      <c r="T28" s="12"/>
      <c r="U28" s="12"/>
      <c r="V28" s="12"/>
      <c r="W28" s="12"/>
      <c r="X28" s="12"/>
      <c r="Y28" s="12"/>
      <c r="Z28" s="12">
        <f t="shared" si="1"/>
        <v>2878</v>
      </c>
      <c r="AA28" s="11"/>
    </row>
    <row r="29" spans="2:30">
      <c r="B29" s="9">
        <v>24</v>
      </c>
      <c r="C29" s="10" t="s">
        <v>130</v>
      </c>
      <c r="D29" s="21">
        <v>2292</v>
      </c>
      <c r="E29" s="27">
        <f t="shared" si="2"/>
        <v>50.47346399471482</v>
      </c>
      <c r="F29" s="21">
        <v>2249</v>
      </c>
      <c r="G29" s="28">
        <f t="shared" si="3"/>
        <v>49.52653600528518</v>
      </c>
      <c r="H29" s="22">
        <f t="shared" si="4"/>
        <v>4541</v>
      </c>
      <c r="I29" s="22">
        <v>3165</v>
      </c>
      <c r="J29" s="22">
        <f t="shared" si="5"/>
        <v>69.698304338251489</v>
      </c>
      <c r="K29" s="11" t="s">
        <v>31</v>
      </c>
      <c r="L29" s="11">
        <v>53</v>
      </c>
      <c r="M29" s="12">
        <v>1677</v>
      </c>
      <c r="P29" s="11" t="s">
        <v>32</v>
      </c>
      <c r="Q29" s="11">
        <v>47</v>
      </c>
      <c r="R29" s="12">
        <v>1488</v>
      </c>
      <c r="S29" s="12">
        <f t="shared" si="0"/>
        <v>-189</v>
      </c>
      <c r="T29" s="12"/>
      <c r="U29" s="12"/>
      <c r="V29" s="12"/>
      <c r="W29" s="12"/>
      <c r="X29" s="12"/>
      <c r="Y29" s="12"/>
      <c r="Z29" s="12">
        <f t="shared" si="1"/>
        <v>3165</v>
      </c>
      <c r="AA29" s="11"/>
    </row>
    <row r="30" spans="2:30">
      <c r="B30" s="9">
        <v>25</v>
      </c>
      <c r="C30" s="10" t="s">
        <v>130</v>
      </c>
      <c r="D30" s="21">
        <v>2263</v>
      </c>
      <c r="E30" s="27">
        <f t="shared" si="2"/>
        <v>50.774063271258697</v>
      </c>
      <c r="F30" s="21">
        <v>2194</v>
      </c>
      <c r="G30" s="28">
        <f t="shared" si="3"/>
        <v>49.225936728741303</v>
      </c>
      <c r="H30" s="22">
        <f t="shared" si="4"/>
        <v>4457</v>
      </c>
      <c r="I30" s="22">
        <v>3078</v>
      </c>
      <c r="J30" s="22">
        <f t="shared" si="5"/>
        <v>69.059905766210463</v>
      </c>
      <c r="K30" s="11" t="s">
        <v>33</v>
      </c>
      <c r="L30" s="11">
        <v>51</v>
      </c>
      <c r="M30" s="12">
        <v>1566</v>
      </c>
      <c r="P30" s="11" t="s">
        <v>34</v>
      </c>
      <c r="Q30" s="11">
        <v>49</v>
      </c>
      <c r="R30" s="12">
        <v>1512</v>
      </c>
      <c r="S30" s="12">
        <f t="shared" si="0"/>
        <v>-54</v>
      </c>
      <c r="T30" s="12"/>
      <c r="U30" s="12"/>
      <c r="V30" s="12"/>
      <c r="W30" s="12"/>
      <c r="X30" s="12"/>
      <c r="Y30" s="12"/>
      <c r="Z30" s="12">
        <f t="shared" si="1"/>
        <v>3078</v>
      </c>
      <c r="AA30" s="11"/>
    </row>
    <row r="31" spans="2:30">
      <c r="B31" s="9">
        <v>26</v>
      </c>
      <c r="C31" s="10" t="s">
        <v>130</v>
      </c>
      <c r="D31" s="21">
        <v>1677</v>
      </c>
      <c r="E31" s="27">
        <f t="shared" si="2"/>
        <v>50.710613849410343</v>
      </c>
      <c r="F31" s="21">
        <v>1630</v>
      </c>
      <c r="G31" s="28">
        <f t="shared" si="3"/>
        <v>49.289386150589657</v>
      </c>
      <c r="H31" s="22">
        <f t="shared" si="4"/>
        <v>3307</v>
      </c>
      <c r="I31" s="22">
        <v>2096</v>
      </c>
      <c r="J31" s="22">
        <f t="shared" si="5"/>
        <v>63.380707589960693</v>
      </c>
      <c r="K31" s="11" t="s">
        <v>35</v>
      </c>
      <c r="L31" s="11">
        <v>57</v>
      </c>
      <c r="M31" s="12">
        <v>1206</v>
      </c>
      <c r="P31" s="11" t="s">
        <v>36</v>
      </c>
      <c r="Q31" s="11">
        <v>42</v>
      </c>
      <c r="R31" s="12">
        <v>890</v>
      </c>
      <c r="S31" s="12">
        <f t="shared" si="0"/>
        <v>-316</v>
      </c>
      <c r="T31" s="11"/>
      <c r="U31" s="11"/>
      <c r="V31" s="11"/>
      <c r="W31" s="11"/>
      <c r="X31" s="11"/>
      <c r="Y31" s="11"/>
      <c r="Z31" s="12">
        <f t="shared" si="1"/>
        <v>2096</v>
      </c>
      <c r="AA31" s="11"/>
    </row>
    <row r="32" spans="2:30">
      <c r="B32" s="9">
        <v>27</v>
      </c>
      <c r="C32" s="10" t="s">
        <v>130</v>
      </c>
      <c r="D32" s="21">
        <v>1903</v>
      </c>
      <c r="E32" s="27">
        <f t="shared" si="2"/>
        <v>32.424603850741185</v>
      </c>
      <c r="F32" s="21">
        <v>3966</v>
      </c>
      <c r="G32" s="28">
        <f t="shared" si="3"/>
        <v>67.575396149258822</v>
      </c>
      <c r="H32" s="22">
        <f t="shared" si="4"/>
        <v>5869</v>
      </c>
      <c r="I32" s="22">
        <v>3851</v>
      </c>
      <c r="J32" s="22">
        <f t="shared" si="5"/>
        <v>65.615948202419489</v>
      </c>
      <c r="K32" s="11" t="s">
        <v>37</v>
      </c>
      <c r="L32" s="11">
        <v>99</v>
      </c>
      <c r="M32" s="12">
        <v>3851</v>
      </c>
      <c r="P32" s="11"/>
      <c r="Q32" s="11"/>
      <c r="R32" s="12"/>
      <c r="S32" s="12">
        <f t="shared" si="0"/>
        <v>-3851</v>
      </c>
      <c r="T32" s="11"/>
      <c r="U32" s="11"/>
      <c r="V32" s="11"/>
      <c r="W32" s="11"/>
      <c r="X32" s="11"/>
      <c r="Y32" s="11"/>
      <c r="Z32" s="12">
        <f t="shared" si="1"/>
        <v>3851</v>
      </c>
      <c r="AA32" s="11"/>
    </row>
    <row r="33" spans="2:27">
      <c r="B33" s="9">
        <v>28</v>
      </c>
      <c r="C33" s="10" t="s">
        <v>130</v>
      </c>
      <c r="D33" s="21">
        <v>2182</v>
      </c>
      <c r="E33" s="27">
        <f t="shared" si="2"/>
        <v>48.349213383558606</v>
      </c>
      <c r="F33" s="21">
        <v>2331</v>
      </c>
      <c r="G33" s="28">
        <f t="shared" si="3"/>
        <v>51.650786616441394</v>
      </c>
      <c r="H33" s="22">
        <f t="shared" si="4"/>
        <v>4513</v>
      </c>
      <c r="I33" s="22">
        <v>3288</v>
      </c>
      <c r="J33" s="22">
        <f t="shared" si="5"/>
        <v>72.856193219587865</v>
      </c>
      <c r="K33" s="11" t="s">
        <v>38</v>
      </c>
      <c r="L33" s="11">
        <v>45</v>
      </c>
      <c r="M33" s="12">
        <v>1495</v>
      </c>
      <c r="P33" s="11" t="s">
        <v>39</v>
      </c>
      <c r="Q33" s="11">
        <v>55</v>
      </c>
      <c r="R33" s="12">
        <v>1793</v>
      </c>
      <c r="S33" s="12">
        <f t="shared" si="0"/>
        <v>298</v>
      </c>
      <c r="T33" s="12"/>
      <c r="U33" s="12"/>
      <c r="V33" s="12"/>
      <c r="W33" s="12"/>
      <c r="X33" s="12"/>
      <c r="Y33" s="12"/>
      <c r="Z33" s="12">
        <f t="shared" si="1"/>
        <v>3288</v>
      </c>
      <c r="AA33" s="11"/>
    </row>
    <row r="34" spans="2:27">
      <c r="B34" s="9">
        <v>29</v>
      </c>
      <c r="C34" s="10" t="s">
        <v>130</v>
      </c>
      <c r="D34" s="21">
        <v>1596</v>
      </c>
      <c r="E34" s="27">
        <f t="shared" si="2"/>
        <v>28.312932410856838</v>
      </c>
      <c r="F34" s="21">
        <v>4041</v>
      </c>
      <c r="G34" s="28">
        <f t="shared" si="3"/>
        <v>71.687067589143155</v>
      </c>
      <c r="H34" s="22">
        <f t="shared" si="4"/>
        <v>5637</v>
      </c>
      <c r="I34" s="22">
        <v>3795</v>
      </c>
      <c r="J34" s="22">
        <f t="shared" si="5"/>
        <v>67.323044172432148</v>
      </c>
      <c r="K34" s="11" t="s">
        <v>40</v>
      </c>
      <c r="L34" s="11">
        <v>98</v>
      </c>
      <c r="M34" s="12">
        <v>3795</v>
      </c>
      <c r="P34" s="11"/>
      <c r="Q34" s="11"/>
      <c r="R34" s="12"/>
      <c r="S34" s="12">
        <f t="shared" si="0"/>
        <v>-3795</v>
      </c>
      <c r="T34" s="11"/>
      <c r="U34" s="11"/>
      <c r="V34" s="11"/>
      <c r="W34" s="11"/>
      <c r="X34" s="11"/>
      <c r="Y34" s="11"/>
      <c r="Z34" s="12">
        <f t="shared" si="1"/>
        <v>3795</v>
      </c>
      <c r="AA34" s="11"/>
    </row>
    <row r="35" spans="2:27">
      <c r="B35" s="9">
        <v>30</v>
      </c>
      <c r="C35" s="10" t="s">
        <v>130</v>
      </c>
      <c r="D35" s="21">
        <v>1400</v>
      </c>
      <c r="E35" s="27">
        <f t="shared" si="2"/>
        <v>23.923444976076556</v>
      </c>
      <c r="F35" s="21">
        <v>4452</v>
      </c>
      <c r="G35" s="28">
        <f t="shared" si="3"/>
        <v>76.076555023923447</v>
      </c>
      <c r="H35" s="22">
        <f t="shared" si="4"/>
        <v>5852</v>
      </c>
      <c r="I35" s="22">
        <v>4723</v>
      </c>
      <c r="J35" s="22">
        <f t="shared" si="5"/>
        <v>80.707450444292547</v>
      </c>
      <c r="K35" s="11" t="s">
        <v>41</v>
      </c>
      <c r="L35" s="11">
        <v>81</v>
      </c>
      <c r="M35" s="12">
        <v>3814</v>
      </c>
      <c r="P35" s="11" t="s">
        <v>42</v>
      </c>
      <c r="Q35" s="11">
        <v>19</v>
      </c>
      <c r="R35" s="12">
        <v>909</v>
      </c>
      <c r="S35" s="12">
        <f t="shared" si="0"/>
        <v>-2905</v>
      </c>
      <c r="T35" s="11"/>
      <c r="U35" s="11"/>
      <c r="V35" s="11"/>
      <c r="W35" s="11"/>
      <c r="X35" s="11"/>
      <c r="Y35" s="11"/>
      <c r="Z35" s="12">
        <f t="shared" si="1"/>
        <v>4723</v>
      </c>
      <c r="AA35" s="11"/>
    </row>
    <row r="36" spans="2:27">
      <c r="B36" s="9">
        <v>31</v>
      </c>
      <c r="C36" s="10" t="s">
        <v>130</v>
      </c>
      <c r="D36" s="21">
        <v>2201</v>
      </c>
      <c r="E36" s="27">
        <f t="shared" si="2"/>
        <v>60.417238539665107</v>
      </c>
      <c r="F36" s="21">
        <v>1442</v>
      </c>
      <c r="G36" s="28">
        <f t="shared" si="3"/>
        <v>39.582761460334886</v>
      </c>
      <c r="H36" s="22">
        <f t="shared" si="4"/>
        <v>3643</v>
      </c>
      <c r="I36" s="22">
        <v>2371</v>
      </c>
      <c r="J36" s="22">
        <f t="shared" si="5"/>
        <v>65.083722206972269</v>
      </c>
      <c r="K36" s="11" t="s">
        <v>43</v>
      </c>
      <c r="L36" s="11">
        <v>46</v>
      </c>
      <c r="M36" s="12">
        <v>1091</v>
      </c>
      <c r="P36" s="11" t="s">
        <v>44</v>
      </c>
      <c r="Q36" s="11">
        <v>54</v>
      </c>
      <c r="R36" s="12">
        <v>1280</v>
      </c>
      <c r="S36" s="12">
        <f t="shared" si="0"/>
        <v>189</v>
      </c>
      <c r="T36" s="12"/>
      <c r="U36" s="12"/>
      <c r="V36" s="12"/>
      <c r="W36" s="12"/>
      <c r="X36" s="12"/>
      <c r="Y36" s="12"/>
      <c r="Z36" s="12">
        <f t="shared" si="1"/>
        <v>2371</v>
      </c>
      <c r="AA36" s="11"/>
    </row>
    <row r="37" spans="2:27">
      <c r="B37" s="9">
        <v>32</v>
      </c>
      <c r="C37" s="10" t="s">
        <v>130</v>
      </c>
      <c r="D37" s="21">
        <v>2514</v>
      </c>
      <c r="E37" s="27">
        <f t="shared" si="2"/>
        <v>62.584017923823751</v>
      </c>
      <c r="F37" s="21">
        <v>1503</v>
      </c>
      <c r="G37" s="28">
        <f t="shared" si="3"/>
        <v>37.415982076176249</v>
      </c>
      <c r="H37" s="22">
        <f t="shared" si="4"/>
        <v>4017</v>
      </c>
      <c r="I37" s="22">
        <v>1326</v>
      </c>
      <c r="J37" s="22">
        <f t="shared" si="5"/>
        <v>33.009708737864081</v>
      </c>
      <c r="K37" s="11"/>
      <c r="L37" s="11"/>
      <c r="M37" s="12"/>
      <c r="P37" s="11" t="s">
        <v>45</v>
      </c>
      <c r="Q37" s="11">
        <v>96</v>
      </c>
      <c r="R37" s="12">
        <v>1326</v>
      </c>
      <c r="S37" s="12">
        <f t="shared" si="0"/>
        <v>1326</v>
      </c>
      <c r="T37" s="11"/>
      <c r="U37" s="11"/>
      <c r="V37" s="11"/>
      <c r="W37" s="11"/>
      <c r="X37" s="11"/>
      <c r="Y37" s="11"/>
      <c r="Z37" s="12">
        <f t="shared" si="1"/>
        <v>1326</v>
      </c>
      <c r="AA37" s="11"/>
    </row>
    <row r="38" spans="2:27">
      <c r="B38" s="9">
        <v>33</v>
      </c>
      <c r="C38" s="10" t="s">
        <v>130</v>
      </c>
      <c r="D38" s="21">
        <v>1527</v>
      </c>
      <c r="E38" s="27">
        <f t="shared" si="2"/>
        <v>29.593023255813954</v>
      </c>
      <c r="F38" s="21">
        <v>3633</v>
      </c>
      <c r="G38" s="28">
        <f t="shared" si="3"/>
        <v>70.406976744186039</v>
      </c>
      <c r="H38" s="22">
        <f t="shared" si="4"/>
        <v>5160</v>
      </c>
      <c r="I38" s="22">
        <v>3791</v>
      </c>
      <c r="J38" s="22">
        <f t="shared" si="5"/>
        <v>73.468992248062008</v>
      </c>
      <c r="K38" s="11" t="s">
        <v>46</v>
      </c>
      <c r="L38" s="11">
        <v>77</v>
      </c>
      <c r="M38" s="12">
        <v>2915</v>
      </c>
      <c r="P38" s="11" t="s">
        <v>47</v>
      </c>
      <c r="Q38" s="11">
        <v>23</v>
      </c>
      <c r="R38" s="12">
        <v>876</v>
      </c>
      <c r="S38" s="12">
        <f t="shared" ref="S38:S69" si="6">R38-M38</f>
        <v>-2039</v>
      </c>
      <c r="T38" s="11"/>
      <c r="U38" s="11"/>
      <c r="V38" s="11"/>
      <c r="W38" s="11"/>
      <c r="X38" s="11"/>
      <c r="Y38" s="11"/>
      <c r="Z38" s="12">
        <f t="shared" ref="Z38:Z69" si="7">M38+R38+U38+W38+Y38</f>
        <v>3791</v>
      </c>
      <c r="AA38" s="11"/>
    </row>
    <row r="39" spans="2:27">
      <c r="B39" s="9">
        <v>34</v>
      </c>
      <c r="C39" s="10" t="s">
        <v>130</v>
      </c>
      <c r="D39" s="21">
        <v>1605</v>
      </c>
      <c r="E39" s="27">
        <f t="shared" si="2"/>
        <v>26.965725806451612</v>
      </c>
      <c r="F39" s="21">
        <v>4347</v>
      </c>
      <c r="G39" s="28">
        <f t="shared" si="3"/>
        <v>73.034274193548384</v>
      </c>
      <c r="H39" s="22">
        <f t="shared" si="4"/>
        <v>5952</v>
      </c>
      <c r="I39" s="22">
        <v>3590</v>
      </c>
      <c r="J39" s="22">
        <f t="shared" si="5"/>
        <v>60.31586021505376</v>
      </c>
      <c r="K39" s="11" t="s">
        <v>48</v>
      </c>
      <c r="L39" s="11">
        <v>98</v>
      </c>
      <c r="M39" s="12">
        <v>3590</v>
      </c>
      <c r="P39" s="11"/>
      <c r="Q39" s="11"/>
      <c r="R39" s="12"/>
      <c r="S39" s="12">
        <f t="shared" si="6"/>
        <v>-3590</v>
      </c>
      <c r="T39" s="11"/>
      <c r="U39" s="11"/>
      <c r="V39" s="11"/>
      <c r="W39" s="11"/>
      <c r="X39" s="11"/>
      <c r="Y39" s="11"/>
      <c r="Z39" s="12">
        <f t="shared" si="7"/>
        <v>3590</v>
      </c>
      <c r="AA39" s="11"/>
    </row>
    <row r="40" spans="2:27">
      <c r="B40" s="9">
        <v>35</v>
      </c>
      <c r="C40" s="10" t="s">
        <v>130</v>
      </c>
      <c r="D40" s="21">
        <v>1122</v>
      </c>
      <c r="E40" s="27">
        <f t="shared" si="2"/>
        <v>19.374892073907787</v>
      </c>
      <c r="F40" s="21">
        <v>4669</v>
      </c>
      <c r="G40" s="28">
        <f t="shared" si="3"/>
        <v>80.625107926092213</v>
      </c>
      <c r="H40" s="22">
        <f t="shared" si="4"/>
        <v>5791</v>
      </c>
      <c r="I40" s="22">
        <v>3160</v>
      </c>
      <c r="J40" s="22">
        <f t="shared" si="5"/>
        <v>54.567432222414091</v>
      </c>
      <c r="K40" s="11" t="s">
        <v>49</v>
      </c>
      <c r="L40" s="11">
        <v>98</v>
      </c>
      <c r="M40" s="12">
        <v>3160</v>
      </c>
      <c r="P40" s="11"/>
      <c r="Q40" s="11"/>
      <c r="R40" s="12"/>
      <c r="S40" s="12">
        <f t="shared" si="6"/>
        <v>-3160</v>
      </c>
      <c r="T40" s="11"/>
      <c r="U40" s="11"/>
      <c r="V40" s="11"/>
      <c r="W40" s="11"/>
      <c r="X40" s="11"/>
      <c r="Y40" s="11"/>
      <c r="Z40" s="12">
        <f t="shared" si="7"/>
        <v>3160</v>
      </c>
      <c r="AA40" s="11"/>
    </row>
    <row r="41" spans="2:27">
      <c r="B41" s="9">
        <v>36</v>
      </c>
      <c r="C41" s="10" t="s">
        <v>130</v>
      </c>
      <c r="D41" s="21">
        <v>1294</v>
      </c>
      <c r="E41" s="27">
        <f t="shared" si="2"/>
        <v>23.878944454696438</v>
      </c>
      <c r="F41" s="21">
        <v>4125</v>
      </c>
      <c r="G41" s="28">
        <f t="shared" si="3"/>
        <v>76.121055545303562</v>
      </c>
      <c r="H41" s="22">
        <f t="shared" si="4"/>
        <v>5419</v>
      </c>
      <c r="I41" s="22">
        <v>3281</v>
      </c>
      <c r="J41" s="22">
        <f t="shared" si="5"/>
        <v>60.546226241003879</v>
      </c>
      <c r="K41" s="11" t="s">
        <v>50</v>
      </c>
      <c r="L41" s="11">
        <v>98</v>
      </c>
      <c r="M41" s="12">
        <v>3281</v>
      </c>
      <c r="P41" s="11"/>
      <c r="Q41" s="11"/>
      <c r="R41" s="12"/>
      <c r="S41" s="12">
        <f t="shared" si="6"/>
        <v>-3281</v>
      </c>
      <c r="T41" s="11"/>
      <c r="U41" s="11"/>
      <c r="V41" s="11"/>
      <c r="W41" s="11"/>
      <c r="X41" s="11"/>
      <c r="Y41" s="11"/>
      <c r="Z41" s="12">
        <f t="shared" si="7"/>
        <v>3281</v>
      </c>
      <c r="AA41" s="11"/>
    </row>
    <row r="42" spans="2:27">
      <c r="B42" s="9">
        <v>37</v>
      </c>
      <c r="C42" s="10" t="s">
        <v>130</v>
      </c>
      <c r="D42" s="21">
        <v>974</v>
      </c>
      <c r="E42" s="27">
        <f t="shared" si="2"/>
        <v>15.302435192458757</v>
      </c>
      <c r="F42" s="21">
        <v>5391</v>
      </c>
      <c r="G42" s="28">
        <f t="shared" si="3"/>
        <v>84.697564807541241</v>
      </c>
      <c r="H42" s="22">
        <f t="shared" si="4"/>
        <v>6365</v>
      </c>
      <c r="I42" s="22">
        <v>4654</v>
      </c>
      <c r="J42" s="22">
        <f t="shared" si="5"/>
        <v>73.118617439120186</v>
      </c>
      <c r="K42" s="11" t="s">
        <v>201</v>
      </c>
      <c r="L42" s="11">
        <v>100</v>
      </c>
      <c r="M42" s="12">
        <v>4654</v>
      </c>
      <c r="P42" s="11"/>
      <c r="Q42" s="11"/>
      <c r="R42" s="12"/>
      <c r="S42" s="12">
        <f t="shared" si="6"/>
        <v>-4654</v>
      </c>
      <c r="T42" s="11"/>
      <c r="U42" s="11"/>
      <c r="V42" s="11"/>
      <c r="W42" s="11"/>
      <c r="X42" s="11"/>
      <c r="Y42" s="11"/>
      <c r="Z42" s="12">
        <f t="shared" si="7"/>
        <v>4654</v>
      </c>
      <c r="AA42" s="11"/>
    </row>
    <row r="43" spans="2:27">
      <c r="B43" s="9">
        <v>38</v>
      </c>
      <c r="C43" s="10" t="s">
        <v>130</v>
      </c>
      <c r="D43" s="21">
        <v>1644</v>
      </c>
      <c r="E43" s="27">
        <f t="shared" si="2"/>
        <v>35.263835263835261</v>
      </c>
      <c r="F43" s="21">
        <v>3018</v>
      </c>
      <c r="G43" s="28">
        <f t="shared" si="3"/>
        <v>64.736164736164739</v>
      </c>
      <c r="H43" s="22">
        <f t="shared" si="4"/>
        <v>4662</v>
      </c>
      <c r="I43" s="22">
        <v>3578</v>
      </c>
      <c r="J43" s="22">
        <f t="shared" si="5"/>
        <v>76.748176748176746</v>
      </c>
      <c r="K43" s="11" t="s">
        <v>202</v>
      </c>
      <c r="L43" s="11">
        <v>65</v>
      </c>
      <c r="M43" s="12">
        <v>2323</v>
      </c>
      <c r="P43" s="11" t="s">
        <v>203</v>
      </c>
      <c r="Q43" s="11">
        <v>35</v>
      </c>
      <c r="R43" s="12">
        <v>1255</v>
      </c>
      <c r="S43" s="12">
        <f t="shared" si="6"/>
        <v>-1068</v>
      </c>
      <c r="T43" s="12"/>
      <c r="U43" s="12"/>
      <c r="V43" s="12"/>
      <c r="W43" s="12"/>
      <c r="X43" s="12"/>
      <c r="Y43" s="12"/>
      <c r="Z43" s="12">
        <f t="shared" si="7"/>
        <v>3578</v>
      </c>
      <c r="AA43" s="11"/>
    </row>
    <row r="44" spans="2:27">
      <c r="B44" s="9">
        <v>39</v>
      </c>
      <c r="C44" s="10" t="s">
        <v>204</v>
      </c>
      <c r="D44" s="21">
        <v>1227</v>
      </c>
      <c r="E44" s="27">
        <f t="shared" si="2"/>
        <v>22.232288458053993</v>
      </c>
      <c r="F44" s="21">
        <v>4292</v>
      </c>
      <c r="G44" s="28">
        <f t="shared" si="3"/>
        <v>77.767711541945999</v>
      </c>
      <c r="H44" s="22">
        <f t="shared" si="4"/>
        <v>5519</v>
      </c>
      <c r="I44" s="22">
        <v>3760</v>
      </c>
      <c r="J44" s="22">
        <f t="shared" si="5"/>
        <v>68.128284109440116</v>
      </c>
      <c r="K44" s="11" t="s">
        <v>205</v>
      </c>
      <c r="L44" s="11">
        <v>99</v>
      </c>
      <c r="M44" s="12">
        <v>3760</v>
      </c>
      <c r="P44" s="11"/>
      <c r="Q44" s="11"/>
      <c r="R44" s="12"/>
      <c r="S44" s="12">
        <f t="shared" si="6"/>
        <v>-3760</v>
      </c>
      <c r="T44" s="11"/>
      <c r="U44" s="11"/>
      <c r="V44" s="11"/>
      <c r="W44" s="11"/>
      <c r="X44" s="11"/>
      <c r="Y44" s="11"/>
      <c r="Z44" s="12">
        <f t="shared" si="7"/>
        <v>3760</v>
      </c>
      <c r="AA44" s="11"/>
    </row>
    <row r="45" spans="2:27">
      <c r="B45" s="9">
        <v>40</v>
      </c>
      <c r="C45" s="10" t="s">
        <v>130</v>
      </c>
      <c r="D45" s="21">
        <v>1549</v>
      </c>
      <c r="E45" s="27">
        <f t="shared" si="2"/>
        <v>21.618981158408932</v>
      </c>
      <c r="F45" s="21">
        <v>5616</v>
      </c>
      <c r="G45" s="28">
        <f t="shared" si="3"/>
        <v>78.381018841591072</v>
      </c>
      <c r="H45" s="22">
        <f t="shared" si="4"/>
        <v>7165</v>
      </c>
      <c r="I45" s="22">
        <v>4029</v>
      </c>
      <c r="J45" s="22">
        <f t="shared" si="5"/>
        <v>56.231681786461976</v>
      </c>
      <c r="K45" s="11" t="s">
        <v>206</v>
      </c>
      <c r="L45" s="11">
        <v>99</v>
      </c>
      <c r="M45" s="12">
        <v>4029</v>
      </c>
      <c r="P45" s="11"/>
      <c r="Q45" s="11"/>
      <c r="R45" s="12"/>
      <c r="S45" s="12">
        <f t="shared" si="6"/>
        <v>-4029</v>
      </c>
      <c r="T45" s="11"/>
      <c r="U45" s="11"/>
      <c r="V45" s="11"/>
      <c r="W45" s="11"/>
      <c r="X45" s="11"/>
      <c r="Y45" s="11"/>
      <c r="Z45" s="12">
        <f t="shared" si="7"/>
        <v>4029</v>
      </c>
      <c r="AA45" s="11"/>
    </row>
    <row r="46" spans="2:27">
      <c r="B46" s="9">
        <v>41</v>
      </c>
      <c r="C46" s="10" t="s">
        <v>130</v>
      </c>
      <c r="D46" s="21">
        <v>1588</v>
      </c>
      <c r="E46" s="27">
        <f t="shared" si="2"/>
        <v>49.027477616548317</v>
      </c>
      <c r="F46" s="21">
        <v>1651</v>
      </c>
      <c r="G46" s="28">
        <f t="shared" si="3"/>
        <v>50.972522383451683</v>
      </c>
      <c r="H46" s="22">
        <f t="shared" si="4"/>
        <v>3239</v>
      </c>
      <c r="I46" s="22">
        <v>2159</v>
      </c>
      <c r="J46" s="22">
        <f t="shared" si="5"/>
        <v>66.65637542451374</v>
      </c>
      <c r="K46" s="11" t="s">
        <v>207</v>
      </c>
      <c r="L46" s="11">
        <v>57</v>
      </c>
      <c r="M46" s="12">
        <v>1229</v>
      </c>
      <c r="P46" s="11" t="s">
        <v>208</v>
      </c>
      <c r="Q46" s="11">
        <v>43</v>
      </c>
      <c r="R46" s="12">
        <v>930</v>
      </c>
      <c r="S46" s="12">
        <f t="shared" si="6"/>
        <v>-299</v>
      </c>
      <c r="T46" s="11"/>
      <c r="U46" s="11"/>
      <c r="V46" s="11"/>
      <c r="W46" s="11"/>
      <c r="X46" s="11"/>
      <c r="Y46" s="11"/>
      <c r="Z46" s="12">
        <f t="shared" si="7"/>
        <v>2159</v>
      </c>
      <c r="AA46" s="11"/>
    </row>
    <row r="47" spans="2:27">
      <c r="B47" s="9">
        <v>42</v>
      </c>
      <c r="C47" s="10" t="s">
        <v>130</v>
      </c>
      <c r="D47" s="21">
        <v>2078</v>
      </c>
      <c r="E47" s="27">
        <f t="shared" si="2"/>
        <v>53.695090439276484</v>
      </c>
      <c r="F47" s="21">
        <v>1792</v>
      </c>
      <c r="G47" s="28">
        <f t="shared" si="3"/>
        <v>46.304909560723509</v>
      </c>
      <c r="H47" s="22">
        <f t="shared" si="4"/>
        <v>3870</v>
      </c>
      <c r="I47" s="22">
        <v>2599</v>
      </c>
      <c r="J47" s="22">
        <f t="shared" si="5"/>
        <v>67.15762273901808</v>
      </c>
      <c r="K47" s="11" t="s">
        <v>209</v>
      </c>
      <c r="L47" s="11">
        <v>47</v>
      </c>
      <c r="M47" s="12">
        <v>1225</v>
      </c>
      <c r="P47" s="11" t="s">
        <v>210</v>
      </c>
      <c r="Q47" s="11">
        <v>53</v>
      </c>
      <c r="R47" s="12">
        <v>1374</v>
      </c>
      <c r="S47" s="12">
        <f t="shared" si="6"/>
        <v>149</v>
      </c>
      <c r="T47" s="12"/>
      <c r="U47" s="12"/>
      <c r="V47" s="12"/>
      <c r="W47" s="12"/>
      <c r="X47" s="12"/>
      <c r="Y47" s="12"/>
      <c r="Z47" s="12">
        <f t="shared" si="7"/>
        <v>2599</v>
      </c>
      <c r="AA47" s="11"/>
    </row>
    <row r="48" spans="2:27">
      <c r="B48" s="9">
        <v>43</v>
      </c>
      <c r="C48" s="10" t="s">
        <v>130</v>
      </c>
      <c r="D48" s="21">
        <v>2067</v>
      </c>
      <c r="E48" s="27">
        <f t="shared" si="2"/>
        <v>38.108407079646014</v>
      </c>
      <c r="F48" s="21">
        <v>3357</v>
      </c>
      <c r="G48" s="28">
        <f t="shared" si="3"/>
        <v>61.891592920353979</v>
      </c>
      <c r="H48" s="22">
        <f t="shared" si="4"/>
        <v>5424</v>
      </c>
      <c r="I48" s="22">
        <v>2998</v>
      </c>
      <c r="J48" s="22">
        <f t="shared" si="5"/>
        <v>55.272861356932154</v>
      </c>
      <c r="K48" s="11" t="s">
        <v>211</v>
      </c>
      <c r="L48" s="11">
        <v>96</v>
      </c>
      <c r="M48" s="12">
        <v>2998</v>
      </c>
      <c r="P48" s="11"/>
      <c r="Q48" s="11"/>
      <c r="R48" s="12"/>
      <c r="S48" s="12">
        <f t="shared" si="6"/>
        <v>-2998</v>
      </c>
      <c r="T48" s="11"/>
      <c r="U48" s="11"/>
      <c r="V48" s="11"/>
      <c r="W48" s="11"/>
      <c r="X48" s="11"/>
      <c r="Y48" s="11"/>
      <c r="Z48" s="12">
        <f t="shared" si="7"/>
        <v>2998</v>
      </c>
      <c r="AA48" s="11"/>
    </row>
    <row r="49" spans="2:27">
      <c r="B49" s="9">
        <v>44</v>
      </c>
      <c r="C49" s="10" t="s">
        <v>130</v>
      </c>
      <c r="D49" s="21">
        <v>2253</v>
      </c>
      <c r="E49" s="27">
        <f t="shared" si="2"/>
        <v>42.60590015128593</v>
      </c>
      <c r="F49" s="21">
        <v>3035</v>
      </c>
      <c r="G49" s="28">
        <f t="shared" si="3"/>
        <v>57.394099848714063</v>
      </c>
      <c r="H49" s="22">
        <f t="shared" si="4"/>
        <v>5288</v>
      </c>
      <c r="I49" s="22">
        <v>3686</v>
      </c>
      <c r="J49" s="22">
        <f t="shared" si="5"/>
        <v>69.704992435703488</v>
      </c>
      <c r="K49" s="11" t="s">
        <v>212</v>
      </c>
      <c r="L49" s="11">
        <v>64</v>
      </c>
      <c r="M49" s="12">
        <v>2377</v>
      </c>
      <c r="P49" s="11" t="s">
        <v>30</v>
      </c>
      <c r="Q49" s="11">
        <v>35</v>
      </c>
      <c r="R49" s="12">
        <v>1309</v>
      </c>
      <c r="S49" s="12">
        <f t="shared" si="6"/>
        <v>-1068</v>
      </c>
      <c r="T49" s="12"/>
      <c r="U49" s="12"/>
      <c r="V49" s="12"/>
      <c r="W49" s="12"/>
      <c r="X49" s="12"/>
      <c r="Y49" s="12"/>
      <c r="Z49" s="12">
        <f t="shared" si="7"/>
        <v>3686</v>
      </c>
      <c r="AA49" s="11"/>
    </row>
    <row r="50" spans="2:27">
      <c r="B50" s="9">
        <v>45</v>
      </c>
      <c r="C50" s="10" t="s">
        <v>130</v>
      </c>
      <c r="D50" s="21">
        <v>1994</v>
      </c>
      <c r="E50" s="27">
        <f t="shared" si="2"/>
        <v>38.703416149068318</v>
      </c>
      <c r="F50" s="21">
        <v>3158</v>
      </c>
      <c r="G50" s="28">
        <f t="shared" si="3"/>
        <v>61.296583850931675</v>
      </c>
      <c r="H50" s="22">
        <f t="shared" si="4"/>
        <v>5152</v>
      </c>
      <c r="I50" s="22">
        <v>3564</v>
      </c>
      <c r="J50" s="22">
        <f t="shared" si="5"/>
        <v>69.177018633540371</v>
      </c>
      <c r="K50" s="11" t="s">
        <v>213</v>
      </c>
      <c r="L50" s="11">
        <v>96</v>
      </c>
      <c r="M50" s="12">
        <v>3564</v>
      </c>
      <c r="P50" s="11"/>
      <c r="Q50" s="11"/>
      <c r="R50" s="12"/>
      <c r="S50" s="12">
        <f t="shared" si="6"/>
        <v>-3564</v>
      </c>
      <c r="T50" s="11"/>
      <c r="U50" s="11"/>
      <c r="V50" s="11"/>
      <c r="W50" s="11"/>
      <c r="X50" s="11"/>
      <c r="Y50" s="11"/>
      <c r="Z50" s="12">
        <f t="shared" si="7"/>
        <v>3564</v>
      </c>
      <c r="AA50" s="11"/>
    </row>
    <row r="51" spans="2:27">
      <c r="B51" s="9">
        <v>46</v>
      </c>
      <c r="C51" s="10" t="s">
        <v>130</v>
      </c>
      <c r="D51" s="21">
        <v>2805</v>
      </c>
      <c r="E51" s="27">
        <f t="shared" si="2"/>
        <v>42.93586407469769</v>
      </c>
      <c r="F51" s="21">
        <v>3728</v>
      </c>
      <c r="G51" s="28">
        <f t="shared" si="3"/>
        <v>57.06413592530231</v>
      </c>
      <c r="H51" s="22">
        <f t="shared" si="4"/>
        <v>6533</v>
      </c>
      <c r="I51" s="22">
        <v>5015</v>
      </c>
      <c r="J51" s="22">
        <f t="shared" si="5"/>
        <v>76.764120618398906</v>
      </c>
      <c r="K51" s="11" t="s">
        <v>214</v>
      </c>
      <c r="L51" s="11">
        <v>64</v>
      </c>
      <c r="M51" s="12">
        <v>3204</v>
      </c>
      <c r="P51" s="11" t="s">
        <v>215</v>
      </c>
      <c r="Q51" s="11">
        <v>36</v>
      </c>
      <c r="R51" s="12">
        <v>1811</v>
      </c>
      <c r="S51" s="12">
        <f t="shared" si="6"/>
        <v>-1393</v>
      </c>
      <c r="T51" s="12"/>
      <c r="U51" s="12"/>
      <c r="V51" s="12"/>
      <c r="W51" s="12"/>
      <c r="X51" s="12"/>
      <c r="Y51" s="12"/>
      <c r="Z51" s="12">
        <f t="shared" si="7"/>
        <v>5015</v>
      </c>
      <c r="AA51" s="11"/>
    </row>
    <row r="52" spans="2:27">
      <c r="B52" s="9">
        <v>47</v>
      </c>
      <c r="C52" s="10" t="s">
        <v>130</v>
      </c>
      <c r="D52" s="21">
        <v>2582</v>
      </c>
      <c r="E52" s="27">
        <f t="shared" si="2"/>
        <v>55.923760017327275</v>
      </c>
      <c r="F52" s="21">
        <v>2035</v>
      </c>
      <c r="G52" s="28">
        <f t="shared" si="3"/>
        <v>44.076239982672732</v>
      </c>
      <c r="H52" s="22">
        <f t="shared" si="4"/>
        <v>4617</v>
      </c>
      <c r="I52" s="22">
        <v>3235</v>
      </c>
      <c r="J52" s="22">
        <f t="shared" si="5"/>
        <v>70.067143166558381</v>
      </c>
      <c r="K52" s="11" t="s">
        <v>216</v>
      </c>
      <c r="L52" s="11">
        <v>41</v>
      </c>
      <c r="M52" s="12">
        <v>1338</v>
      </c>
      <c r="P52" s="11" t="s">
        <v>217</v>
      </c>
      <c r="Q52" s="11">
        <v>58</v>
      </c>
      <c r="R52" s="12">
        <v>1897</v>
      </c>
      <c r="S52" s="12">
        <f t="shared" si="6"/>
        <v>559</v>
      </c>
      <c r="T52" s="12"/>
      <c r="U52" s="12"/>
      <c r="V52" s="12"/>
      <c r="W52" s="12"/>
      <c r="X52" s="12"/>
      <c r="Y52" s="12"/>
      <c r="Z52" s="12">
        <f t="shared" si="7"/>
        <v>3235</v>
      </c>
      <c r="AA52" s="11"/>
    </row>
    <row r="53" spans="2:27">
      <c r="B53" s="9">
        <v>48</v>
      </c>
      <c r="C53" s="10" t="s">
        <v>130</v>
      </c>
      <c r="D53" s="21">
        <v>2836</v>
      </c>
      <c r="E53" s="27">
        <f t="shared" si="2"/>
        <v>53.529633824084556</v>
      </c>
      <c r="F53" s="21">
        <v>2462</v>
      </c>
      <c r="G53" s="28">
        <f t="shared" si="3"/>
        <v>46.470366175915437</v>
      </c>
      <c r="H53" s="22">
        <f t="shared" si="4"/>
        <v>5298</v>
      </c>
      <c r="I53" s="22">
        <v>3790</v>
      </c>
      <c r="J53" s="22">
        <f t="shared" si="5"/>
        <v>71.536428841072095</v>
      </c>
      <c r="K53" s="11" t="s">
        <v>218</v>
      </c>
      <c r="L53" s="11">
        <v>50</v>
      </c>
      <c r="M53" s="12">
        <v>1914</v>
      </c>
      <c r="P53" s="11" t="s">
        <v>219</v>
      </c>
      <c r="Q53" s="11">
        <v>49</v>
      </c>
      <c r="R53" s="12">
        <v>1876</v>
      </c>
      <c r="S53" s="12">
        <f t="shared" si="6"/>
        <v>-38</v>
      </c>
      <c r="T53" s="12"/>
      <c r="U53" s="12"/>
      <c r="V53" s="12"/>
      <c r="W53" s="12"/>
      <c r="X53" s="12"/>
      <c r="Y53" s="12"/>
      <c r="Z53" s="12">
        <f t="shared" si="7"/>
        <v>3790</v>
      </c>
      <c r="AA53" s="11"/>
    </row>
    <row r="54" spans="2:27">
      <c r="B54" s="9">
        <v>49</v>
      </c>
      <c r="C54" s="10" t="s">
        <v>130</v>
      </c>
      <c r="D54" s="21">
        <v>2324</v>
      </c>
      <c r="E54" s="27">
        <f t="shared" si="2"/>
        <v>59.225280326197762</v>
      </c>
      <c r="F54" s="21">
        <v>1600</v>
      </c>
      <c r="G54" s="28">
        <f t="shared" si="3"/>
        <v>40.774719673802238</v>
      </c>
      <c r="H54" s="22">
        <f t="shared" si="4"/>
        <v>3924</v>
      </c>
      <c r="I54" s="22">
        <v>2483</v>
      </c>
      <c r="J54" s="22">
        <f t="shared" si="5"/>
        <v>63.277268093781856</v>
      </c>
      <c r="K54" s="11" t="s">
        <v>220</v>
      </c>
      <c r="L54" s="11">
        <v>42</v>
      </c>
      <c r="M54" s="12">
        <v>1045</v>
      </c>
      <c r="P54" s="11" t="s">
        <v>221</v>
      </c>
      <c r="Q54" s="11">
        <v>58</v>
      </c>
      <c r="R54" s="12">
        <v>1438</v>
      </c>
      <c r="S54" s="12">
        <f t="shared" si="6"/>
        <v>393</v>
      </c>
      <c r="T54" s="12"/>
      <c r="U54" s="12"/>
      <c r="V54" s="12"/>
      <c r="W54" s="12"/>
      <c r="X54" s="12"/>
      <c r="Y54" s="12"/>
      <c r="Z54" s="12">
        <f t="shared" si="7"/>
        <v>2483</v>
      </c>
      <c r="AA54" s="11"/>
    </row>
    <row r="55" spans="2:27">
      <c r="B55" s="9">
        <v>50</v>
      </c>
      <c r="C55" s="10" t="s">
        <v>130</v>
      </c>
      <c r="D55" s="21">
        <v>2232</v>
      </c>
      <c r="E55" s="27">
        <f t="shared" si="2"/>
        <v>51.428571428571423</v>
      </c>
      <c r="F55" s="21">
        <v>2108</v>
      </c>
      <c r="G55" s="28">
        <f t="shared" si="3"/>
        <v>48.571428571428569</v>
      </c>
      <c r="H55" s="22">
        <f t="shared" si="4"/>
        <v>4340</v>
      </c>
      <c r="I55" s="22">
        <v>2833</v>
      </c>
      <c r="J55" s="22">
        <f t="shared" si="5"/>
        <v>65.276497695852527</v>
      </c>
      <c r="K55" s="11" t="s">
        <v>105</v>
      </c>
      <c r="L55" s="11">
        <v>52</v>
      </c>
      <c r="M55" s="12">
        <v>1468</v>
      </c>
      <c r="P55" s="11" t="s">
        <v>106</v>
      </c>
      <c r="Q55" s="11">
        <v>48</v>
      </c>
      <c r="R55" s="12">
        <v>1365</v>
      </c>
      <c r="S55" s="12">
        <f t="shared" si="6"/>
        <v>-103</v>
      </c>
      <c r="T55" s="12"/>
      <c r="U55" s="12"/>
      <c r="V55" s="12"/>
      <c r="W55" s="12"/>
      <c r="X55" s="12"/>
      <c r="Y55" s="12"/>
      <c r="Z55" s="12">
        <f t="shared" si="7"/>
        <v>2833</v>
      </c>
      <c r="AA55" s="11"/>
    </row>
    <row r="56" spans="2:27">
      <c r="B56" s="9">
        <v>51</v>
      </c>
      <c r="C56" s="10" t="s">
        <v>130</v>
      </c>
      <c r="D56" s="21">
        <v>2528</v>
      </c>
      <c r="E56" s="27">
        <f t="shared" si="2"/>
        <v>49.539486576523615</v>
      </c>
      <c r="F56" s="21">
        <v>2575</v>
      </c>
      <c r="G56" s="28">
        <f t="shared" si="3"/>
        <v>50.460513423476385</v>
      </c>
      <c r="H56" s="22">
        <f t="shared" si="4"/>
        <v>5103</v>
      </c>
      <c r="I56" s="22">
        <v>3337</v>
      </c>
      <c r="J56" s="22">
        <f t="shared" si="5"/>
        <v>65.392906133646875</v>
      </c>
      <c r="K56" s="11" t="s">
        <v>107</v>
      </c>
      <c r="L56" s="11">
        <v>56</v>
      </c>
      <c r="M56" s="12">
        <v>1872</v>
      </c>
      <c r="P56" s="11" t="s">
        <v>108</v>
      </c>
      <c r="Q56" s="11">
        <v>44</v>
      </c>
      <c r="R56" s="12">
        <v>1465</v>
      </c>
      <c r="S56" s="12">
        <f t="shared" si="6"/>
        <v>-407</v>
      </c>
      <c r="T56" s="12"/>
      <c r="U56" s="12"/>
      <c r="V56" s="12"/>
      <c r="W56" s="12"/>
      <c r="X56" s="12"/>
      <c r="Y56" s="12"/>
      <c r="Z56" s="12">
        <f t="shared" si="7"/>
        <v>3337</v>
      </c>
      <c r="AA56" s="11"/>
    </row>
    <row r="57" spans="2:27">
      <c r="B57" s="9">
        <v>52</v>
      </c>
      <c r="C57" s="10" t="s">
        <v>130</v>
      </c>
      <c r="D57" s="21">
        <v>2070</v>
      </c>
      <c r="E57" s="27">
        <f t="shared" si="2"/>
        <v>47.927761055799955</v>
      </c>
      <c r="F57" s="21">
        <v>2249</v>
      </c>
      <c r="G57" s="28">
        <f t="shared" si="3"/>
        <v>52.072238944200045</v>
      </c>
      <c r="H57" s="22">
        <f t="shared" si="4"/>
        <v>4319</v>
      </c>
      <c r="I57" s="22">
        <v>2897</v>
      </c>
      <c r="J57" s="22">
        <f t="shared" si="5"/>
        <v>67.0757119703635</v>
      </c>
      <c r="K57" s="11" t="s">
        <v>110</v>
      </c>
      <c r="L57" s="11">
        <v>59</v>
      </c>
      <c r="M57" s="12">
        <v>1711</v>
      </c>
      <c r="P57" s="11" t="s">
        <v>111</v>
      </c>
      <c r="Q57" s="11">
        <v>41</v>
      </c>
      <c r="R57" s="12">
        <v>1186</v>
      </c>
      <c r="S57" s="12">
        <f t="shared" si="6"/>
        <v>-525</v>
      </c>
      <c r="T57" s="12"/>
      <c r="U57" s="12"/>
      <c r="V57" s="12"/>
      <c r="W57" s="12"/>
      <c r="X57" s="12"/>
      <c r="Y57" s="12"/>
      <c r="Z57" s="12">
        <f t="shared" si="7"/>
        <v>2897</v>
      </c>
      <c r="AA57" s="11"/>
    </row>
    <row r="58" spans="2:27">
      <c r="B58" s="9">
        <v>53</v>
      </c>
      <c r="C58" s="10" t="s">
        <v>130</v>
      </c>
      <c r="D58" s="21">
        <v>3091</v>
      </c>
      <c r="E58" s="27">
        <f t="shared" si="2"/>
        <v>31.735112936344969</v>
      </c>
      <c r="F58" s="21">
        <v>6649</v>
      </c>
      <c r="G58" s="28">
        <f t="shared" si="3"/>
        <v>68.264887063655038</v>
      </c>
      <c r="H58" s="22">
        <f t="shared" si="4"/>
        <v>9740</v>
      </c>
      <c r="I58" s="22">
        <v>5918</v>
      </c>
      <c r="J58" s="22">
        <f t="shared" si="5"/>
        <v>60.759753593429153</v>
      </c>
      <c r="K58" s="11" t="s">
        <v>112</v>
      </c>
      <c r="L58" s="11">
        <v>97</v>
      </c>
      <c r="M58" s="12">
        <v>5918</v>
      </c>
      <c r="P58" s="11"/>
      <c r="Q58" s="11"/>
      <c r="R58" s="12"/>
      <c r="S58" s="12">
        <f t="shared" si="6"/>
        <v>-5918</v>
      </c>
      <c r="T58" s="11"/>
      <c r="U58" s="11"/>
      <c r="V58" s="11"/>
      <c r="W58" s="11"/>
      <c r="X58" s="11"/>
      <c r="Y58" s="11"/>
      <c r="Z58" s="12">
        <f t="shared" si="7"/>
        <v>5918</v>
      </c>
      <c r="AA58" s="11"/>
    </row>
    <row r="59" spans="2:27">
      <c r="B59" s="9">
        <v>54</v>
      </c>
      <c r="C59" s="10" t="s">
        <v>130</v>
      </c>
      <c r="D59" s="21">
        <v>2757</v>
      </c>
      <c r="E59" s="27">
        <f t="shared" si="2"/>
        <v>39.979698375870072</v>
      </c>
      <c r="F59" s="21">
        <v>4139</v>
      </c>
      <c r="G59" s="28">
        <f t="shared" si="3"/>
        <v>60.020301624129935</v>
      </c>
      <c r="H59" s="22">
        <f t="shared" si="4"/>
        <v>6896</v>
      </c>
      <c r="I59" s="22">
        <v>3778</v>
      </c>
      <c r="J59" s="22">
        <f t="shared" si="5"/>
        <v>54.785382830626453</v>
      </c>
      <c r="K59" s="11" t="s">
        <v>254</v>
      </c>
      <c r="L59" s="11">
        <v>96</v>
      </c>
      <c r="M59" s="12">
        <v>3778</v>
      </c>
      <c r="P59" s="11"/>
      <c r="Q59" s="11"/>
      <c r="R59" s="12"/>
      <c r="S59" s="12">
        <f t="shared" si="6"/>
        <v>-3778</v>
      </c>
      <c r="T59" s="11"/>
      <c r="U59" s="11"/>
      <c r="V59" s="11"/>
      <c r="W59" s="11"/>
      <c r="X59" s="11"/>
      <c r="Y59" s="11"/>
      <c r="Z59" s="12">
        <f t="shared" si="7"/>
        <v>3778</v>
      </c>
      <c r="AA59" s="11"/>
    </row>
    <row r="60" spans="2:27">
      <c r="B60" s="9">
        <v>55</v>
      </c>
      <c r="C60" s="10" t="s">
        <v>130</v>
      </c>
      <c r="D60" s="21">
        <v>1859</v>
      </c>
      <c r="E60" s="27">
        <f t="shared" si="2"/>
        <v>34.917355371900825</v>
      </c>
      <c r="F60" s="21">
        <v>3465</v>
      </c>
      <c r="G60" s="28">
        <f t="shared" si="3"/>
        <v>65.082644628099175</v>
      </c>
      <c r="H60" s="22">
        <f t="shared" si="4"/>
        <v>5324</v>
      </c>
      <c r="I60" s="22">
        <v>3144</v>
      </c>
      <c r="J60" s="22">
        <f t="shared" si="5"/>
        <v>59.053343350864004</v>
      </c>
      <c r="K60" s="11" t="s">
        <v>255</v>
      </c>
      <c r="L60" s="11">
        <v>97</v>
      </c>
      <c r="M60" s="12">
        <v>3144</v>
      </c>
      <c r="P60" s="11"/>
      <c r="Q60" s="11"/>
      <c r="R60" s="12"/>
      <c r="S60" s="12">
        <f t="shared" si="6"/>
        <v>-3144</v>
      </c>
      <c r="T60" s="11"/>
      <c r="U60" s="11"/>
      <c r="V60" s="11"/>
      <c r="W60" s="11"/>
      <c r="X60" s="11"/>
      <c r="Y60" s="11"/>
      <c r="Z60" s="12">
        <f t="shared" si="7"/>
        <v>3144</v>
      </c>
      <c r="AA60" s="11"/>
    </row>
    <row r="61" spans="2:27">
      <c r="B61" s="9">
        <v>56</v>
      </c>
      <c r="C61" s="10" t="s">
        <v>130</v>
      </c>
      <c r="D61" s="21">
        <v>1811</v>
      </c>
      <c r="E61" s="27">
        <f t="shared" si="2"/>
        <v>33.825177437429957</v>
      </c>
      <c r="F61" s="21">
        <v>3543</v>
      </c>
      <c r="G61" s="28">
        <f t="shared" si="3"/>
        <v>66.174822562570043</v>
      </c>
      <c r="H61" s="22">
        <f t="shared" si="4"/>
        <v>5354</v>
      </c>
      <c r="I61" s="22">
        <v>2968</v>
      </c>
      <c r="J61" s="22">
        <f t="shared" si="5"/>
        <v>55.435188644004484</v>
      </c>
      <c r="K61" s="11" t="s">
        <v>256</v>
      </c>
      <c r="L61" s="11">
        <v>95</v>
      </c>
      <c r="M61" s="12">
        <v>2968</v>
      </c>
      <c r="P61" s="11"/>
      <c r="Q61" s="11"/>
      <c r="R61" s="12"/>
      <c r="S61" s="12">
        <f t="shared" si="6"/>
        <v>-2968</v>
      </c>
      <c r="T61" s="11"/>
      <c r="U61" s="11"/>
      <c r="V61" s="11"/>
      <c r="W61" s="11"/>
      <c r="X61" s="11"/>
      <c r="Y61" s="11"/>
      <c r="Z61" s="12">
        <f t="shared" si="7"/>
        <v>2968</v>
      </c>
      <c r="AA61" s="11"/>
    </row>
    <row r="62" spans="2:27">
      <c r="B62" s="9">
        <v>57</v>
      </c>
      <c r="C62" s="10" t="s">
        <v>130</v>
      </c>
      <c r="D62" s="21">
        <v>1423</v>
      </c>
      <c r="E62" s="27">
        <f t="shared" si="2"/>
        <v>23.447025869171199</v>
      </c>
      <c r="F62" s="21">
        <v>4646</v>
      </c>
      <c r="G62" s="28">
        <f t="shared" si="3"/>
        <v>76.552974130828801</v>
      </c>
      <c r="H62" s="22">
        <f t="shared" si="4"/>
        <v>6069</v>
      </c>
      <c r="I62" s="22">
        <v>4698</v>
      </c>
      <c r="J62" s="22">
        <f t="shared" si="5"/>
        <v>77.409787444389522</v>
      </c>
      <c r="K62" s="11" t="s">
        <v>257</v>
      </c>
      <c r="L62" s="11">
        <v>73</v>
      </c>
      <c r="M62" s="12">
        <v>3438</v>
      </c>
      <c r="P62" s="11" t="s">
        <v>258</v>
      </c>
      <c r="Q62" s="11">
        <v>27</v>
      </c>
      <c r="R62" s="12">
        <v>1260</v>
      </c>
      <c r="S62" s="12">
        <f t="shared" si="6"/>
        <v>-2178</v>
      </c>
      <c r="T62" s="12"/>
      <c r="U62" s="12"/>
      <c r="V62" s="12"/>
      <c r="W62" s="12"/>
      <c r="X62" s="12"/>
      <c r="Y62" s="12"/>
      <c r="Z62" s="12">
        <f t="shared" si="7"/>
        <v>4698</v>
      </c>
      <c r="AA62" s="11"/>
    </row>
    <row r="63" spans="2:27">
      <c r="B63" s="9">
        <v>58</v>
      </c>
      <c r="C63" s="10" t="s">
        <v>130</v>
      </c>
      <c r="D63" s="21">
        <v>2591</v>
      </c>
      <c r="E63" s="27">
        <f t="shared" si="2"/>
        <v>37.040743388134381</v>
      </c>
      <c r="F63" s="21">
        <v>4404</v>
      </c>
      <c r="G63" s="28">
        <f t="shared" si="3"/>
        <v>62.959256611865619</v>
      </c>
      <c r="H63" s="22">
        <f t="shared" si="4"/>
        <v>6995</v>
      </c>
      <c r="I63" s="22">
        <v>5781</v>
      </c>
      <c r="J63" s="22">
        <f t="shared" si="5"/>
        <v>82.644746247319517</v>
      </c>
      <c r="K63" s="11" t="s">
        <v>259</v>
      </c>
      <c r="L63" s="11">
        <v>66</v>
      </c>
      <c r="M63" s="12">
        <v>3841</v>
      </c>
      <c r="P63" s="11" t="s">
        <v>260</v>
      </c>
      <c r="Q63" s="11">
        <v>34</v>
      </c>
      <c r="R63" s="12">
        <v>1940</v>
      </c>
      <c r="S63" s="12">
        <f t="shared" si="6"/>
        <v>-1901</v>
      </c>
      <c r="T63" s="12"/>
      <c r="U63" s="12"/>
      <c r="V63" s="12"/>
      <c r="W63" s="12"/>
      <c r="X63" s="12"/>
      <c r="Y63" s="12"/>
      <c r="Z63" s="12">
        <f t="shared" si="7"/>
        <v>5781</v>
      </c>
      <c r="AA63" s="11"/>
    </row>
    <row r="64" spans="2:27">
      <c r="B64" s="9">
        <v>59</v>
      </c>
      <c r="C64" s="10" t="s">
        <v>130</v>
      </c>
      <c r="D64" s="21">
        <v>2755</v>
      </c>
      <c r="E64" s="27">
        <f t="shared" si="2"/>
        <v>37.708732548590199</v>
      </c>
      <c r="F64" s="21">
        <v>4551</v>
      </c>
      <c r="G64" s="28">
        <f t="shared" si="3"/>
        <v>62.291267451409801</v>
      </c>
      <c r="H64" s="22">
        <f t="shared" si="4"/>
        <v>7306</v>
      </c>
      <c r="I64" s="22">
        <v>5523</v>
      </c>
      <c r="J64" s="22">
        <f t="shared" si="5"/>
        <v>75.595401040240901</v>
      </c>
      <c r="K64" s="11" t="s">
        <v>261</v>
      </c>
      <c r="L64" s="11">
        <v>65</v>
      </c>
      <c r="M64" s="12">
        <v>3609</v>
      </c>
      <c r="P64" s="11" t="s">
        <v>262</v>
      </c>
      <c r="Q64" s="11">
        <v>35</v>
      </c>
      <c r="R64" s="12">
        <v>1914</v>
      </c>
      <c r="S64" s="12">
        <f t="shared" si="6"/>
        <v>-1695</v>
      </c>
      <c r="T64" s="12"/>
      <c r="U64" s="12"/>
      <c r="V64" s="12"/>
      <c r="W64" s="12"/>
      <c r="X64" s="12"/>
      <c r="Y64" s="12"/>
      <c r="Z64" s="12">
        <f t="shared" si="7"/>
        <v>5523</v>
      </c>
      <c r="AA64" s="11"/>
    </row>
    <row r="65" spans="2:30">
      <c r="B65" s="9">
        <v>60</v>
      </c>
      <c r="C65" s="10" t="s">
        <v>130</v>
      </c>
      <c r="D65" s="21">
        <v>3825</v>
      </c>
      <c r="E65" s="27">
        <f t="shared" si="2"/>
        <v>55.782412133586114</v>
      </c>
      <c r="F65" s="21">
        <v>3032</v>
      </c>
      <c r="G65" s="28">
        <f t="shared" si="3"/>
        <v>44.217587866413879</v>
      </c>
      <c r="H65" s="22">
        <f t="shared" si="4"/>
        <v>6857</v>
      </c>
      <c r="I65" s="22">
        <v>5333</v>
      </c>
      <c r="J65" s="22">
        <f t="shared" si="5"/>
        <v>77.774536969520199</v>
      </c>
      <c r="K65" s="11" t="s">
        <v>263</v>
      </c>
      <c r="L65" s="11">
        <v>42</v>
      </c>
      <c r="M65" s="12">
        <v>2248</v>
      </c>
      <c r="P65" s="11" t="s">
        <v>264</v>
      </c>
      <c r="Q65" s="11">
        <v>58</v>
      </c>
      <c r="R65" s="12">
        <v>3085</v>
      </c>
      <c r="S65" s="12">
        <f t="shared" si="6"/>
        <v>837</v>
      </c>
      <c r="T65" s="12"/>
      <c r="U65" s="12"/>
      <c r="V65" s="12"/>
      <c r="W65" s="12"/>
      <c r="X65" s="12"/>
      <c r="Y65" s="12"/>
      <c r="Z65" s="12">
        <f t="shared" si="7"/>
        <v>5333</v>
      </c>
      <c r="AA65" s="11"/>
    </row>
    <row r="66" spans="2:30">
      <c r="B66" s="9">
        <v>61</v>
      </c>
      <c r="C66" s="10" t="s">
        <v>130</v>
      </c>
      <c r="D66" s="21">
        <v>5498</v>
      </c>
      <c r="E66" s="27">
        <f t="shared" si="2"/>
        <v>63.759712397077585</v>
      </c>
      <c r="F66" s="21">
        <v>3125</v>
      </c>
      <c r="G66" s="28">
        <f t="shared" si="3"/>
        <v>36.240287602922415</v>
      </c>
      <c r="H66" s="22">
        <f t="shared" si="4"/>
        <v>8623</v>
      </c>
      <c r="I66" s="22">
        <v>6834</v>
      </c>
      <c r="J66" s="22">
        <f t="shared" si="5"/>
        <v>79.253160153078966</v>
      </c>
      <c r="K66" s="11" t="s">
        <v>265</v>
      </c>
      <c r="L66" s="11">
        <v>36</v>
      </c>
      <c r="M66" s="12">
        <v>2432</v>
      </c>
      <c r="P66" s="11" t="s">
        <v>266</v>
      </c>
      <c r="Q66" s="11">
        <v>62</v>
      </c>
      <c r="R66" s="12">
        <v>4263</v>
      </c>
      <c r="S66" s="12">
        <f t="shared" si="6"/>
        <v>1831</v>
      </c>
      <c r="T66" s="12"/>
      <c r="U66" s="12"/>
      <c r="V66" s="11" t="s">
        <v>267</v>
      </c>
      <c r="W66" s="12">
        <v>139</v>
      </c>
      <c r="X66" s="12"/>
      <c r="Y66" s="12"/>
      <c r="Z66" s="12">
        <f t="shared" si="7"/>
        <v>6834</v>
      </c>
      <c r="AA66" s="11"/>
      <c r="AD66" s="13"/>
    </row>
    <row r="67" spans="2:30">
      <c r="B67" s="9">
        <v>62</v>
      </c>
      <c r="C67" s="10" t="s">
        <v>130</v>
      </c>
      <c r="D67" s="21">
        <v>6132</v>
      </c>
      <c r="E67" s="27">
        <f t="shared" si="2"/>
        <v>70.088010058292369</v>
      </c>
      <c r="F67" s="21">
        <v>2617</v>
      </c>
      <c r="G67" s="28">
        <f t="shared" si="3"/>
        <v>29.911989941707624</v>
      </c>
      <c r="H67" s="22">
        <f t="shared" si="4"/>
        <v>8749</v>
      </c>
      <c r="I67" s="22">
        <v>6496</v>
      </c>
      <c r="J67" s="22">
        <f t="shared" si="5"/>
        <v>74.248485541204715</v>
      </c>
      <c r="K67" s="11" t="s">
        <v>268</v>
      </c>
      <c r="L67" s="11">
        <v>27</v>
      </c>
      <c r="M67" s="12">
        <v>1762</v>
      </c>
      <c r="P67" s="11" t="s">
        <v>269</v>
      </c>
      <c r="Q67" s="11">
        <v>73</v>
      </c>
      <c r="R67" s="12">
        <v>4734</v>
      </c>
      <c r="S67" s="12">
        <f t="shared" si="6"/>
        <v>2972</v>
      </c>
      <c r="T67" s="12"/>
      <c r="U67" s="12"/>
      <c r="V67" s="12"/>
      <c r="W67" s="12"/>
      <c r="X67" s="12"/>
      <c r="Y67" s="12"/>
      <c r="Z67" s="12">
        <f t="shared" si="7"/>
        <v>6496</v>
      </c>
      <c r="AA67" s="11"/>
    </row>
    <row r="68" spans="2:30">
      <c r="B68" s="9">
        <v>63</v>
      </c>
      <c r="C68" s="10" t="s">
        <v>130</v>
      </c>
      <c r="D68" s="21">
        <v>3945</v>
      </c>
      <c r="E68" s="27">
        <f t="shared" si="2"/>
        <v>62.480202724105162</v>
      </c>
      <c r="F68" s="21">
        <v>2369</v>
      </c>
      <c r="G68" s="28">
        <f t="shared" si="3"/>
        <v>37.519797275894838</v>
      </c>
      <c r="H68" s="22">
        <f t="shared" si="4"/>
        <v>6314</v>
      </c>
      <c r="I68" s="22">
        <v>4046</v>
      </c>
      <c r="J68" s="22">
        <f t="shared" si="5"/>
        <v>64.079822616407981</v>
      </c>
      <c r="K68" s="11" t="s">
        <v>270</v>
      </c>
      <c r="L68" s="11">
        <v>40</v>
      </c>
      <c r="M68" s="12">
        <v>1627</v>
      </c>
      <c r="P68" s="11" t="s">
        <v>271</v>
      </c>
      <c r="Q68" s="11">
        <v>60</v>
      </c>
      <c r="R68" s="12">
        <v>2419</v>
      </c>
      <c r="S68" s="12">
        <f t="shared" si="6"/>
        <v>792</v>
      </c>
      <c r="T68" s="12"/>
      <c r="U68" s="12"/>
      <c r="V68" s="12"/>
      <c r="W68" s="12"/>
      <c r="X68" s="12"/>
      <c r="Y68" s="12"/>
      <c r="Z68" s="12">
        <f t="shared" si="7"/>
        <v>4046</v>
      </c>
      <c r="AA68" s="11"/>
    </row>
    <row r="69" spans="2:30">
      <c r="B69" s="9">
        <v>64</v>
      </c>
      <c r="C69" s="10" t="s">
        <v>130</v>
      </c>
      <c r="D69" s="21">
        <v>4328</v>
      </c>
      <c r="E69" s="27">
        <f t="shared" si="2"/>
        <v>48.651079136690647</v>
      </c>
      <c r="F69" s="21">
        <v>4568</v>
      </c>
      <c r="G69" s="28">
        <f t="shared" si="3"/>
        <v>51.348920863309353</v>
      </c>
      <c r="H69" s="22">
        <f t="shared" si="4"/>
        <v>8896</v>
      </c>
      <c r="I69" s="22">
        <v>6600</v>
      </c>
      <c r="J69" s="22">
        <f t="shared" si="5"/>
        <v>74.190647482014398</v>
      </c>
      <c r="K69" s="11" t="s">
        <v>272</v>
      </c>
      <c r="L69" s="11">
        <v>54</v>
      </c>
      <c r="M69" s="12">
        <v>3551</v>
      </c>
      <c r="P69" s="11" t="s">
        <v>273</v>
      </c>
      <c r="Q69" s="11">
        <v>43</v>
      </c>
      <c r="R69" s="12">
        <v>2871</v>
      </c>
      <c r="S69" s="12">
        <f t="shared" si="6"/>
        <v>-680</v>
      </c>
      <c r="T69" s="11" t="s">
        <v>274</v>
      </c>
      <c r="U69" s="12">
        <v>178</v>
      </c>
      <c r="V69" s="12"/>
      <c r="W69" s="12"/>
      <c r="X69" s="12"/>
      <c r="Y69" s="12"/>
      <c r="Z69" s="12">
        <f t="shared" si="7"/>
        <v>6600</v>
      </c>
      <c r="AA69" s="11"/>
      <c r="AD69" s="13"/>
    </row>
    <row r="70" spans="2:30">
      <c r="B70" s="9">
        <v>65</v>
      </c>
      <c r="C70" s="10" t="s">
        <v>130</v>
      </c>
      <c r="D70" s="21">
        <v>6532</v>
      </c>
      <c r="E70" s="27">
        <f t="shared" si="2"/>
        <v>63.64610737601091</v>
      </c>
      <c r="F70" s="21">
        <v>3731</v>
      </c>
      <c r="G70" s="28">
        <f t="shared" si="3"/>
        <v>36.35389262398909</v>
      </c>
      <c r="H70" s="22">
        <f t="shared" si="4"/>
        <v>10263</v>
      </c>
      <c r="I70" s="22">
        <v>7177</v>
      </c>
      <c r="J70" s="22">
        <f t="shared" si="5"/>
        <v>69.930819448504337</v>
      </c>
      <c r="K70" s="11" t="s">
        <v>275</v>
      </c>
      <c r="L70" s="11">
        <v>36</v>
      </c>
      <c r="M70" s="12">
        <v>2615</v>
      </c>
      <c r="P70" s="11" t="s">
        <v>134</v>
      </c>
      <c r="Q70" s="11">
        <v>64</v>
      </c>
      <c r="R70" s="12">
        <v>4562</v>
      </c>
      <c r="S70" s="12">
        <f t="shared" ref="S70:S101" si="8">R70-M70</f>
        <v>1947</v>
      </c>
      <c r="T70" s="12"/>
      <c r="U70" s="12"/>
      <c r="V70" s="12"/>
      <c r="W70" s="12"/>
      <c r="X70" s="12"/>
      <c r="Y70" s="12"/>
      <c r="Z70" s="12">
        <f t="shared" ref="Z70:Z101" si="9">M70+R70+U70+W70+Y70</f>
        <v>7177</v>
      </c>
      <c r="AA70" s="11"/>
    </row>
    <row r="71" spans="2:30">
      <c r="B71" s="9">
        <v>66</v>
      </c>
      <c r="C71" s="10" t="s">
        <v>130</v>
      </c>
      <c r="D71" s="21">
        <v>5097</v>
      </c>
      <c r="E71" s="27">
        <f t="shared" ref="E71:E106" si="10">(D71/H71)*100</f>
        <v>72.835095741640458</v>
      </c>
      <c r="F71" s="21">
        <v>1901</v>
      </c>
      <c r="G71" s="28">
        <f t="shared" ref="G71:G106" si="11">(F71/H71)*100</f>
        <v>27.164904258359527</v>
      </c>
      <c r="H71" s="22">
        <f t="shared" ref="H71:H105" si="12">D71+F71</f>
        <v>6998</v>
      </c>
      <c r="I71" s="22">
        <v>3739</v>
      </c>
      <c r="J71" s="22">
        <f t="shared" ref="J71:J106" si="13">(I71/H71)*100</f>
        <v>53.429551300371536</v>
      </c>
      <c r="K71" s="11"/>
      <c r="L71" s="11"/>
      <c r="M71" s="12"/>
      <c r="P71" s="11" t="s">
        <v>135</v>
      </c>
      <c r="Q71" s="11">
        <v>94</v>
      </c>
      <c r="R71" s="12">
        <v>3739</v>
      </c>
      <c r="S71" s="12">
        <f t="shared" si="8"/>
        <v>3739</v>
      </c>
      <c r="T71" s="11"/>
      <c r="U71" s="11"/>
      <c r="V71" s="11"/>
      <c r="W71" s="11"/>
      <c r="X71" s="11"/>
      <c r="Y71" s="11"/>
      <c r="Z71" s="12">
        <f t="shared" si="9"/>
        <v>3739</v>
      </c>
      <c r="AA71" s="11"/>
    </row>
    <row r="72" spans="2:30">
      <c r="B72" s="9">
        <v>67</v>
      </c>
      <c r="C72" s="10" t="s">
        <v>130</v>
      </c>
      <c r="D72" s="21">
        <v>3124</v>
      </c>
      <c r="E72" s="27">
        <f t="shared" si="10"/>
        <v>43.250726844801328</v>
      </c>
      <c r="F72" s="21">
        <v>4099</v>
      </c>
      <c r="G72" s="28">
        <f t="shared" si="11"/>
        <v>56.749273155198679</v>
      </c>
      <c r="H72" s="22">
        <f t="shared" si="12"/>
        <v>7223</v>
      </c>
      <c r="I72" s="22">
        <v>5420</v>
      </c>
      <c r="J72" s="22">
        <f t="shared" si="13"/>
        <v>75.038072822926765</v>
      </c>
      <c r="K72" s="11" t="s">
        <v>136</v>
      </c>
      <c r="L72" s="11">
        <v>59</v>
      </c>
      <c r="M72" s="12">
        <v>3213</v>
      </c>
      <c r="P72" s="11" t="s">
        <v>137</v>
      </c>
      <c r="Q72" s="11">
        <v>41</v>
      </c>
      <c r="R72" s="12">
        <v>2207</v>
      </c>
      <c r="S72" s="12">
        <f t="shared" si="8"/>
        <v>-1006</v>
      </c>
      <c r="T72" s="12"/>
      <c r="U72" s="12"/>
      <c r="V72" s="12"/>
      <c r="W72" s="12"/>
      <c r="X72" s="12"/>
      <c r="Y72" s="12"/>
      <c r="Z72" s="12">
        <f t="shared" si="9"/>
        <v>5420</v>
      </c>
      <c r="AA72" s="11"/>
    </row>
    <row r="73" spans="2:30">
      <c r="B73" s="9">
        <v>68</v>
      </c>
      <c r="C73" s="10" t="s">
        <v>130</v>
      </c>
      <c r="D73" s="21">
        <v>2469</v>
      </c>
      <c r="E73" s="27">
        <f t="shared" si="10"/>
        <v>36.966611768228773</v>
      </c>
      <c r="F73" s="21">
        <v>4210</v>
      </c>
      <c r="G73" s="28">
        <f t="shared" si="11"/>
        <v>63.033388231771227</v>
      </c>
      <c r="H73" s="22">
        <f t="shared" si="12"/>
        <v>6679</v>
      </c>
      <c r="I73" s="22">
        <v>4822</v>
      </c>
      <c r="J73" s="22">
        <f t="shared" si="13"/>
        <v>72.196436592304238</v>
      </c>
      <c r="K73" s="11" t="s">
        <v>138</v>
      </c>
      <c r="L73" s="11">
        <v>65</v>
      </c>
      <c r="M73" s="12">
        <v>3156</v>
      </c>
      <c r="P73" s="11" t="s">
        <v>139</v>
      </c>
      <c r="Q73" s="11">
        <v>35</v>
      </c>
      <c r="R73" s="12">
        <v>1666</v>
      </c>
      <c r="S73" s="12">
        <f t="shared" si="8"/>
        <v>-1490</v>
      </c>
      <c r="T73" s="12"/>
      <c r="U73" s="12"/>
      <c r="V73" s="12"/>
      <c r="W73" s="12"/>
      <c r="X73" s="12"/>
      <c r="Y73" s="12"/>
      <c r="Z73" s="12">
        <f t="shared" si="9"/>
        <v>4822</v>
      </c>
      <c r="AA73" s="11"/>
    </row>
    <row r="74" spans="2:30">
      <c r="B74" s="9">
        <v>69</v>
      </c>
      <c r="C74" s="10" t="s">
        <v>130</v>
      </c>
      <c r="D74" s="21">
        <v>2177</v>
      </c>
      <c r="E74" s="27">
        <f t="shared" si="10"/>
        <v>30.227714523743405</v>
      </c>
      <c r="F74" s="21">
        <v>5025</v>
      </c>
      <c r="G74" s="28">
        <f t="shared" si="11"/>
        <v>69.772285476256585</v>
      </c>
      <c r="H74" s="22">
        <f t="shared" si="12"/>
        <v>7202</v>
      </c>
      <c r="I74" s="22">
        <v>5732</v>
      </c>
      <c r="J74" s="22">
        <f t="shared" si="13"/>
        <v>79.589003054707035</v>
      </c>
      <c r="K74" s="11" t="s">
        <v>140</v>
      </c>
      <c r="L74" s="11">
        <v>69</v>
      </c>
      <c r="M74" s="12">
        <v>3951</v>
      </c>
      <c r="P74" s="11" t="s">
        <v>141</v>
      </c>
      <c r="Q74" s="11">
        <v>29</v>
      </c>
      <c r="R74" s="12">
        <v>1648</v>
      </c>
      <c r="S74" s="12">
        <f t="shared" si="8"/>
        <v>-2303</v>
      </c>
      <c r="T74" s="11" t="s">
        <v>142</v>
      </c>
      <c r="U74" s="12">
        <v>133</v>
      </c>
      <c r="V74" s="12"/>
      <c r="W74" s="12"/>
      <c r="X74" s="12"/>
      <c r="Y74" s="12"/>
      <c r="Z74" s="12">
        <f t="shared" si="9"/>
        <v>5732</v>
      </c>
      <c r="AA74" s="11"/>
      <c r="AD74" s="13"/>
    </row>
    <row r="75" spans="2:30">
      <c r="B75" s="9">
        <v>70</v>
      </c>
      <c r="C75" s="10" t="s">
        <v>130</v>
      </c>
      <c r="D75" s="21">
        <v>2389</v>
      </c>
      <c r="E75" s="27">
        <f t="shared" si="10"/>
        <v>30.417621594092182</v>
      </c>
      <c r="F75" s="21">
        <v>5465</v>
      </c>
      <c r="G75" s="28">
        <f t="shared" si="11"/>
        <v>69.582378405907818</v>
      </c>
      <c r="H75" s="22">
        <f t="shared" si="12"/>
        <v>7854</v>
      </c>
      <c r="I75" s="22">
        <v>6515</v>
      </c>
      <c r="J75" s="22">
        <f t="shared" si="13"/>
        <v>82.951362363127075</v>
      </c>
      <c r="K75" s="11" t="s">
        <v>143</v>
      </c>
      <c r="L75" s="11">
        <v>76</v>
      </c>
      <c r="M75" s="12">
        <v>4952</v>
      </c>
      <c r="P75" s="11" t="s">
        <v>144</v>
      </c>
      <c r="Q75" s="11">
        <v>24</v>
      </c>
      <c r="R75" s="12">
        <v>1563</v>
      </c>
      <c r="S75" s="12">
        <f t="shared" si="8"/>
        <v>-3389</v>
      </c>
      <c r="T75" s="12"/>
      <c r="U75" s="12"/>
      <c r="V75" s="12"/>
      <c r="W75" s="12"/>
      <c r="X75" s="12"/>
      <c r="Y75" s="12"/>
      <c r="Z75" s="12">
        <f t="shared" si="9"/>
        <v>6515</v>
      </c>
      <c r="AA75" s="11"/>
    </row>
    <row r="76" spans="2:30">
      <c r="B76" s="9">
        <v>71</v>
      </c>
      <c r="C76" s="10" t="s">
        <v>130</v>
      </c>
      <c r="D76" s="21">
        <v>2654</v>
      </c>
      <c r="E76" s="27">
        <f t="shared" si="10"/>
        <v>33.882292863526111</v>
      </c>
      <c r="F76" s="21">
        <v>5179</v>
      </c>
      <c r="G76" s="28">
        <f t="shared" si="11"/>
        <v>66.117707136473896</v>
      </c>
      <c r="H76" s="22">
        <f t="shared" si="12"/>
        <v>7833</v>
      </c>
      <c r="I76" s="22">
        <v>5215</v>
      </c>
      <c r="J76" s="22">
        <f t="shared" si="13"/>
        <v>66.577301161751564</v>
      </c>
      <c r="K76" s="11" t="s">
        <v>145</v>
      </c>
      <c r="L76" s="11">
        <v>97</v>
      </c>
      <c r="M76" s="12">
        <v>5215</v>
      </c>
      <c r="P76" s="11"/>
      <c r="Q76" s="11"/>
      <c r="R76" s="12"/>
      <c r="S76" s="12">
        <f t="shared" si="8"/>
        <v>-5215</v>
      </c>
      <c r="T76" s="11"/>
      <c r="U76" s="11"/>
      <c r="V76" s="11"/>
      <c r="W76" s="11"/>
      <c r="X76" s="11"/>
      <c r="Y76" s="11"/>
      <c r="Z76" s="12">
        <f t="shared" si="9"/>
        <v>5215</v>
      </c>
      <c r="AA76" s="11"/>
    </row>
    <row r="77" spans="2:30">
      <c r="B77" s="9">
        <v>72</v>
      </c>
      <c r="C77" s="10" t="s">
        <v>130</v>
      </c>
      <c r="D77" s="21">
        <v>2182</v>
      </c>
      <c r="E77" s="27">
        <f t="shared" si="10"/>
        <v>34.58551275954985</v>
      </c>
      <c r="F77" s="21">
        <v>4127</v>
      </c>
      <c r="G77" s="28">
        <f t="shared" si="11"/>
        <v>65.414487240450143</v>
      </c>
      <c r="H77" s="22">
        <f t="shared" si="12"/>
        <v>6309</v>
      </c>
      <c r="I77" s="22">
        <v>4990</v>
      </c>
      <c r="J77" s="22">
        <f t="shared" si="13"/>
        <v>79.093358693929304</v>
      </c>
      <c r="K77" s="11" t="s">
        <v>146</v>
      </c>
      <c r="L77" s="11">
        <v>81</v>
      </c>
      <c r="M77" s="12">
        <v>4064</v>
      </c>
      <c r="P77" s="11" t="s">
        <v>6</v>
      </c>
      <c r="Q77" s="11">
        <v>18</v>
      </c>
      <c r="R77" s="12">
        <v>926</v>
      </c>
      <c r="S77" s="12">
        <f t="shared" si="8"/>
        <v>-3138</v>
      </c>
      <c r="T77" s="11"/>
      <c r="U77" s="11"/>
      <c r="V77" s="11"/>
      <c r="W77" s="11"/>
      <c r="X77" s="11"/>
      <c r="Y77" s="11"/>
      <c r="Z77" s="12">
        <f t="shared" si="9"/>
        <v>4990</v>
      </c>
      <c r="AA77" s="11"/>
    </row>
    <row r="78" spans="2:30">
      <c r="B78" s="9">
        <v>73</v>
      </c>
      <c r="C78" s="10" t="s">
        <v>130</v>
      </c>
      <c r="D78" s="21">
        <v>3412</v>
      </c>
      <c r="E78" s="27">
        <f t="shared" si="10"/>
        <v>65.539761813292358</v>
      </c>
      <c r="F78" s="21">
        <v>1794</v>
      </c>
      <c r="G78" s="28">
        <f t="shared" si="11"/>
        <v>34.460238186707642</v>
      </c>
      <c r="H78" s="22">
        <f t="shared" si="12"/>
        <v>5206</v>
      </c>
      <c r="I78" s="22">
        <v>3763</v>
      </c>
      <c r="J78" s="22">
        <f t="shared" si="13"/>
        <v>72.281982328082989</v>
      </c>
      <c r="K78" s="11" t="s">
        <v>7</v>
      </c>
      <c r="L78" s="11">
        <v>37</v>
      </c>
      <c r="M78" s="12">
        <v>1408</v>
      </c>
      <c r="P78" s="11" t="s">
        <v>8</v>
      </c>
      <c r="Q78" s="11">
        <v>62</v>
      </c>
      <c r="R78" s="12">
        <v>2355</v>
      </c>
      <c r="S78" s="12">
        <f t="shared" si="8"/>
        <v>947</v>
      </c>
      <c r="T78" s="12"/>
      <c r="U78" s="12"/>
      <c r="V78" s="12"/>
      <c r="W78" s="12"/>
      <c r="X78" s="12"/>
      <c r="Y78" s="12"/>
      <c r="Z78" s="12">
        <f t="shared" si="9"/>
        <v>3763</v>
      </c>
      <c r="AA78" s="11"/>
    </row>
    <row r="79" spans="2:30">
      <c r="B79" s="9">
        <v>74</v>
      </c>
      <c r="C79" s="10" t="s">
        <v>130</v>
      </c>
      <c r="D79" s="21">
        <v>3109</v>
      </c>
      <c r="E79" s="27">
        <f t="shared" si="10"/>
        <v>67.105547161666308</v>
      </c>
      <c r="F79" s="21">
        <v>1524</v>
      </c>
      <c r="G79" s="28">
        <f t="shared" si="11"/>
        <v>32.894452838333692</v>
      </c>
      <c r="H79" s="22">
        <f t="shared" si="12"/>
        <v>4633</v>
      </c>
      <c r="I79" s="22">
        <v>3243</v>
      </c>
      <c r="J79" s="22">
        <f t="shared" si="13"/>
        <v>69.997841571336068</v>
      </c>
      <c r="K79" s="11" t="s">
        <v>9</v>
      </c>
      <c r="L79" s="11">
        <v>32</v>
      </c>
      <c r="M79" s="12">
        <v>1035</v>
      </c>
      <c r="P79" s="11" t="s">
        <v>10</v>
      </c>
      <c r="Q79" s="11">
        <v>68</v>
      </c>
      <c r="R79" s="12">
        <v>2208</v>
      </c>
      <c r="S79" s="12">
        <f t="shared" si="8"/>
        <v>1173</v>
      </c>
      <c r="T79" s="12"/>
      <c r="U79" s="12"/>
      <c r="V79" s="12"/>
      <c r="W79" s="12"/>
      <c r="X79" s="12"/>
      <c r="Y79" s="12"/>
      <c r="Z79" s="12">
        <f t="shared" si="9"/>
        <v>3243</v>
      </c>
      <c r="AA79" s="11"/>
    </row>
    <row r="80" spans="2:30">
      <c r="B80" s="9">
        <v>75</v>
      </c>
      <c r="C80" s="10" t="s">
        <v>130</v>
      </c>
      <c r="D80" s="21">
        <v>2690</v>
      </c>
      <c r="E80" s="27">
        <f t="shared" si="10"/>
        <v>37.696188340807176</v>
      </c>
      <c r="F80" s="21">
        <v>4446</v>
      </c>
      <c r="G80" s="28">
        <f t="shared" si="11"/>
        <v>62.303811659192817</v>
      </c>
      <c r="H80" s="22">
        <f t="shared" si="12"/>
        <v>7136</v>
      </c>
      <c r="I80" s="22">
        <v>4409</v>
      </c>
      <c r="J80" s="22">
        <f t="shared" si="13"/>
        <v>61.785313901345297</v>
      </c>
      <c r="K80" s="11" t="s">
        <v>11</v>
      </c>
      <c r="L80" s="11">
        <v>96</v>
      </c>
      <c r="M80" s="12">
        <v>4409</v>
      </c>
      <c r="P80" s="11"/>
      <c r="Q80" s="11"/>
      <c r="R80" s="12"/>
      <c r="S80" s="12">
        <f t="shared" si="8"/>
        <v>-4409</v>
      </c>
      <c r="T80" s="11"/>
      <c r="U80" s="11"/>
      <c r="V80" s="11"/>
      <c r="W80" s="11"/>
      <c r="X80" s="11"/>
      <c r="Y80" s="11"/>
      <c r="Z80" s="12">
        <f t="shared" si="9"/>
        <v>4409</v>
      </c>
      <c r="AA80" s="11"/>
    </row>
    <row r="81" spans="2:34">
      <c r="B81" s="9">
        <v>76</v>
      </c>
      <c r="C81" s="10" t="s">
        <v>130</v>
      </c>
      <c r="D81" s="21">
        <v>4273</v>
      </c>
      <c r="E81" s="27">
        <f t="shared" si="10"/>
        <v>65.819470117067155</v>
      </c>
      <c r="F81" s="21">
        <v>2219</v>
      </c>
      <c r="G81" s="28">
        <f t="shared" si="11"/>
        <v>34.180529882932845</v>
      </c>
      <c r="H81" s="22">
        <f t="shared" si="12"/>
        <v>6492</v>
      </c>
      <c r="I81" s="22">
        <v>4996</v>
      </c>
      <c r="J81" s="22">
        <f t="shared" si="13"/>
        <v>76.956253850893404</v>
      </c>
      <c r="K81" s="11" t="s">
        <v>12</v>
      </c>
      <c r="L81" s="11">
        <v>37</v>
      </c>
      <c r="M81" s="12">
        <v>1861</v>
      </c>
      <c r="P81" s="11" t="s">
        <v>13</v>
      </c>
      <c r="Q81" s="11">
        <v>63</v>
      </c>
      <c r="R81" s="12">
        <v>3135</v>
      </c>
      <c r="S81" s="12">
        <f t="shared" si="8"/>
        <v>1274</v>
      </c>
      <c r="T81" s="12"/>
      <c r="U81" s="12"/>
      <c r="V81" s="12"/>
      <c r="W81" s="12"/>
      <c r="X81" s="12"/>
      <c r="Y81" s="12"/>
      <c r="Z81" s="12">
        <f t="shared" si="9"/>
        <v>4996</v>
      </c>
      <c r="AA81" s="11"/>
    </row>
    <row r="82" spans="2:34">
      <c r="B82" s="9">
        <v>77</v>
      </c>
      <c r="C82" s="10" t="s">
        <v>130</v>
      </c>
      <c r="D82" s="21">
        <v>3165</v>
      </c>
      <c r="E82" s="27">
        <f t="shared" si="10"/>
        <v>53.032841823056302</v>
      </c>
      <c r="F82" s="21">
        <v>2803</v>
      </c>
      <c r="G82" s="28">
        <f t="shared" si="11"/>
        <v>46.967158176943698</v>
      </c>
      <c r="H82" s="22">
        <f t="shared" si="12"/>
        <v>5968</v>
      </c>
      <c r="I82" s="22">
        <v>4933</v>
      </c>
      <c r="J82" s="22">
        <f t="shared" si="13"/>
        <v>82.65750670241286</v>
      </c>
      <c r="K82" s="11" t="s">
        <v>156</v>
      </c>
      <c r="L82" s="11">
        <v>50</v>
      </c>
      <c r="M82" s="12">
        <v>2490</v>
      </c>
      <c r="P82" s="11" t="s">
        <v>157</v>
      </c>
      <c r="Q82" s="11">
        <v>50</v>
      </c>
      <c r="R82" s="12">
        <v>2443</v>
      </c>
      <c r="S82" s="12">
        <f t="shared" si="8"/>
        <v>-47</v>
      </c>
      <c r="T82" s="12"/>
      <c r="U82" s="12"/>
      <c r="V82" s="12"/>
      <c r="W82" s="12"/>
      <c r="X82" s="12"/>
      <c r="Y82" s="12"/>
      <c r="Z82" s="12">
        <f t="shared" si="9"/>
        <v>4933</v>
      </c>
      <c r="AA82" s="11"/>
    </row>
    <row r="83" spans="2:34">
      <c r="B83" s="9">
        <v>78</v>
      </c>
      <c r="C83" s="10" t="s">
        <v>130</v>
      </c>
      <c r="D83" s="21">
        <v>1956</v>
      </c>
      <c r="E83" s="27">
        <f t="shared" si="10"/>
        <v>46.241134751773046</v>
      </c>
      <c r="F83" s="21">
        <v>2274</v>
      </c>
      <c r="G83" s="28">
        <f t="shared" si="11"/>
        <v>53.758865248226954</v>
      </c>
      <c r="H83" s="22">
        <f t="shared" si="12"/>
        <v>4230</v>
      </c>
      <c r="I83" s="22">
        <v>2503</v>
      </c>
      <c r="J83" s="22">
        <f t="shared" si="13"/>
        <v>59.1725768321513</v>
      </c>
      <c r="K83" s="11" t="s">
        <v>158</v>
      </c>
      <c r="L83" s="11">
        <v>97</v>
      </c>
      <c r="M83" s="12">
        <v>2503</v>
      </c>
      <c r="P83" s="11"/>
      <c r="Q83" s="11"/>
      <c r="R83" s="12"/>
      <c r="S83" s="12">
        <f t="shared" si="8"/>
        <v>-2503</v>
      </c>
      <c r="T83" s="11"/>
      <c r="U83" s="11"/>
      <c r="V83" s="11"/>
      <c r="W83" s="11"/>
      <c r="X83" s="11"/>
      <c r="Y83" s="11"/>
      <c r="Z83" s="12">
        <f t="shared" si="9"/>
        <v>2503</v>
      </c>
      <c r="AA83" s="11"/>
    </row>
    <row r="84" spans="2:34">
      <c r="B84" s="9">
        <v>79</v>
      </c>
      <c r="C84" s="10" t="s">
        <v>130</v>
      </c>
      <c r="D84" s="21">
        <v>4146</v>
      </c>
      <c r="E84" s="27">
        <f t="shared" si="10"/>
        <v>59.381266112861638</v>
      </c>
      <c r="F84" s="21">
        <v>2836</v>
      </c>
      <c r="G84" s="28">
        <f t="shared" si="11"/>
        <v>40.618733887138362</v>
      </c>
      <c r="H84" s="22">
        <f t="shared" si="12"/>
        <v>6982</v>
      </c>
      <c r="I84" s="22">
        <v>5470</v>
      </c>
      <c r="J84" s="22">
        <f t="shared" si="13"/>
        <v>78.344313950157556</v>
      </c>
      <c r="K84" s="11" t="s">
        <v>159</v>
      </c>
      <c r="L84" s="11">
        <v>39</v>
      </c>
      <c r="M84" s="12">
        <v>2144</v>
      </c>
      <c r="P84" s="11" t="s">
        <v>160</v>
      </c>
      <c r="Q84" s="11">
        <v>61</v>
      </c>
      <c r="R84" s="12">
        <v>3326</v>
      </c>
      <c r="S84" s="12">
        <f t="shared" si="8"/>
        <v>1182</v>
      </c>
      <c r="T84" s="12"/>
      <c r="U84" s="12"/>
      <c r="V84" s="12"/>
      <c r="W84" s="12"/>
      <c r="X84" s="12"/>
      <c r="Y84" s="12"/>
      <c r="Z84" s="12">
        <f t="shared" si="9"/>
        <v>5470</v>
      </c>
      <c r="AA84" s="11"/>
    </row>
    <row r="85" spans="2:34">
      <c r="B85" s="9">
        <v>80</v>
      </c>
      <c r="C85" s="10" t="s">
        <v>130</v>
      </c>
      <c r="D85" s="21">
        <v>2443</v>
      </c>
      <c r="E85" s="27">
        <f t="shared" si="10"/>
        <v>32.91565615736998</v>
      </c>
      <c r="F85" s="21">
        <v>4979</v>
      </c>
      <c r="G85" s="28">
        <f t="shared" si="11"/>
        <v>67.08434384263002</v>
      </c>
      <c r="H85" s="22">
        <f t="shared" si="12"/>
        <v>7422</v>
      </c>
      <c r="I85" s="22">
        <v>4702</v>
      </c>
      <c r="J85" s="22">
        <f t="shared" si="13"/>
        <v>63.352196173538132</v>
      </c>
      <c r="K85" s="11" t="s">
        <v>161</v>
      </c>
      <c r="L85" s="11">
        <v>96</v>
      </c>
      <c r="M85" s="12">
        <v>4702</v>
      </c>
      <c r="P85" s="11"/>
      <c r="Q85" s="11"/>
      <c r="R85" s="12"/>
      <c r="S85" s="12">
        <f t="shared" si="8"/>
        <v>-4702</v>
      </c>
      <c r="T85" s="11"/>
      <c r="U85" s="11"/>
      <c r="V85" s="11"/>
      <c r="W85" s="11"/>
      <c r="X85" s="11"/>
      <c r="Y85" s="11"/>
      <c r="Z85" s="12">
        <f t="shared" si="9"/>
        <v>4702</v>
      </c>
      <c r="AA85" s="11"/>
    </row>
    <row r="86" spans="2:34">
      <c r="B86" s="9">
        <v>81</v>
      </c>
      <c r="C86" s="10" t="s">
        <v>130</v>
      </c>
      <c r="D86" s="21">
        <v>3718</v>
      </c>
      <c r="E86" s="27">
        <f t="shared" si="10"/>
        <v>57.777777777777771</v>
      </c>
      <c r="F86" s="21">
        <v>2717</v>
      </c>
      <c r="G86" s="28">
        <f t="shared" si="11"/>
        <v>42.222222222222221</v>
      </c>
      <c r="H86" s="22">
        <f t="shared" si="12"/>
        <v>6435</v>
      </c>
      <c r="I86" s="22">
        <v>4882</v>
      </c>
      <c r="J86" s="22">
        <f t="shared" si="13"/>
        <v>75.86635586635586</v>
      </c>
      <c r="K86" s="11" t="s">
        <v>162</v>
      </c>
      <c r="L86" s="11">
        <v>42</v>
      </c>
      <c r="M86" s="12">
        <v>2055</v>
      </c>
      <c r="P86" s="11" t="s">
        <v>163</v>
      </c>
      <c r="Q86" s="11">
        <v>58</v>
      </c>
      <c r="R86" s="12">
        <v>2827</v>
      </c>
      <c r="S86" s="12">
        <f t="shared" si="8"/>
        <v>772</v>
      </c>
      <c r="T86" s="12"/>
      <c r="U86" s="12"/>
      <c r="V86" s="12"/>
      <c r="W86" s="12"/>
      <c r="X86" s="12"/>
      <c r="Y86" s="12"/>
      <c r="Z86" s="12">
        <f t="shared" si="9"/>
        <v>4882</v>
      </c>
      <c r="AA86" s="11"/>
    </row>
    <row r="87" spans="2:34">
      <c r="B87" s="9">
        <v>82</v>
      </c>
      <c r="C87" s="10" t="s">
        <v>130</v>
      </c>
      <c r="D87" s="21">
        <v>3673</v>
      </c>
      <c r="E87" s="27">
        <f t="shared" si="10"/>
        <v>57.769738911607426</v>
      </c>
      <c r="F87" s="21">
        <v>2685</v>
      </c>
      <c r="G87" s="28">
        <f t="shared" si="11"/>
        <v>42.230261088392581</v>
      </c>
      <c r="H87" s="22">
        <f t="shared" si="12"/>
        <v>6358</v>
      </c>
      <c r="I87" s="22">
        <v>4804</v>
      </c>
      <c r="J87" s="22">
        <f t="shared" si="13"/>
        <v>75.558351682919152</v>
      </c>
      <c r="K87" s="11" t="s">
        <v>164</v>
      </c>
      <c r="L87" s="11">
        <v>38</v>
      </c>
      <c r="M87" s="12">
        <v>1860</v>
      </c>
      <c r="P87" s="11" t="s">
        <v>238</v>
      </c>
      <c r="Q87" s="11">
        <v>61</v>
      </c>
      <c r="R87" s="12">
        <v>2944</v>
      </c>
      <c r="S87" s="12">
        <f t="shared" si="8"/>
        <v>1084</v>
      </c>
      <c r="T87" s="12"/>
      <c r="U87" s="12"/>
      <c r="V87" s="12"/>
      <c r="W87" s="12"/>
      <c r="X87" s="12"/>
      <c r="Y87" s="12"/>
      <c r="Z87" s="12">
        <f t="shared" si="9"/>
        <v>4804</v>
      </c>
      <c r="AA87" s="11"/>
    </row>
    <row r="88" spans="2:34">
      <c r="B88" s="9">
        <v>83</v>
      </c>
      <c r="C88" s="10" t="s">
        <v>130</v>
      </c>
      <c r="D88" s="21">
        <v>3349</v>
      </c>
      <c r="E88" s="27">
        <f t="shared" si="10"/>
        <v>58.744079985967382</v>
      </c>
      <c r="F88" s="21">
        <v>2352</v>
      </c>
      <c r="G88" s="28">
        <f t="shared" si="11"/>
        <v>41.255920014032625</v>
      </c>
      <c r="H88" s="22">
        <f t="shared" si="12"/>
        <v>5701</v>
      </c>
      <c r="I88" s="22">
        <v>4301</v>
      </c>
      <c r="J88" s="22">
        <f t="shared" si="13"/>
        <v>75.442904753552014</v>
      </c>
      <c r="K88" s="11" t="s">
        <v>239</v>
      </c>
      <c r="L88" s="11">
        <v>41</v>
      </c>
      <c r="M88" s="12">
        <v>1785</v>
      </c>
      <c r="P88" s="11" t="s">
        <v>240</v>
      </c>
      <c r="Q88" s="11">
        <v>58</v>
      </c>
      <c r="R88" s="12">
        <v>2516</v>
      </c>
      <c r="S88" s="12">
        <f t="shared" si="8"/>
        <v>731</v>
      </c>
      <c r="T88" s="12"/>
      <c r="U88" s="12"/>
      <c r="V88" s="12"/>
      <c r="W88" s="12"/>
      <c r="X88" s="12"/>
      <c r="Y88" s="12"/>
      <c r="Z88" s="12">
        <f t="shared" si="9"/>
        <v>4301</v>
      </c>
      <c r="AA88" s="11"/>
    </row>
    <row r="89" spans="2:34">
      <c r="B89" s="9">
        <v>84</v>
      </c>
      <c r="C89" s="10" t="s">
        <v>130</v>
      </c>
      <c r="D89" s="21">
        <v>3308</v>
      </c>
      <c r="E89" s="27">
        <f t="shared" si="10"/>
        <v>53.484236054971703</v>
      </c>
      <c r="F89" s="21">
        <v>2877</v>
      </c>
      <c r="G89" s="28">
        <f t="shared" si="11"/>
        <v>46.51576394502829</v>
      </c>
      <c r="H89" s="22">
        <f t="shared" si="12"/>
        <v>6185</v>
      </c>
      <c r="I89" s="22">
        <v>4812</v>
      </c>
      <c r="J89" s="22">
        <f t="shared" si="13"/>
        <v>77.801131770412297</v>
      </c>
      <c r="K89" s="11" t="s">
        <v>241</v>
      </c>
      <c r="L89" s="11">
        <v>46</v>
      </c>
      <c r="M89" s="12">
        <v>2226</v>
      </c>
      <c r="P89" s="11" t="s">
        <v>242</v>
      </c>
      <c r="Q89" s="11">
        <v>54</v>
      </c>
      <c r="R89" s="12">
        <v>2586</v>
      </c>
      <c r="S89" s="12">
        <f t="shared" si="8"/>
        <v>360</v>
      </c>
      <c r="T89" s="12"/>
      <c r="U89" s="12"/>
      <c r="V89" s="12"/>
      <c r="W89" s="12"/>
      <c r="X89" s="12"/>
      <c r="Y89" s="12"/>
      <c r="Z89" s="12">
        <f t="shared" si="9"/>
        <v>4812</v>
      </c>
      <c r="AA89" s="11"/>
    </row>
    <row r="90" spans="2:34">
      <c r="B90" s="9">
        <v>85</v>
      </c>
      <c r="C90" s="10" t="s">
        <v>130</v>
      </c>
      <c r="D90" s="21">
        <v>2100</v>
      </c>
      <c r="E90" s="27">
        <f t="shared" si="10"/>
        <v>28.567541831043396</v>
      </c>
      <c r="F90" s="21">
        <v>5251</v>
      </c>
      <c r="G90" s="28">
        <f t="shared" si="11"/>
        <v>71.4324581689566</v>
      </c>
      <c r="H90" s="22">
        <f t="shared" si="12"/>
        <v>7351</v>
      </c>
      <c r="I90" s="22">
        <v>6247</v>
      </c>
      <c r="J90" s="22">
        <f t="shared" si="13"/>
        <v>84.981635151680052</v>
      </c>
      <c r="K90" s="11" t="s">
        <v>222</v>
      </c>
      <c r="L90" s="11">
        <v>76</v>
      </c>
      <c r="M90" s="12">
        <v>4735</v>
      </c>
      <c r="P90" s="11" t="s">
        <v>223</v>
      </c>
      <c r="Q90" s="11">
        <v>24</v>
      </c>
      <c r="R90" s="12">
        <v>1512</v>
      </c>
      <c r="S90" s="12">
        <f t="shared" si="8"/>
        <v>-3223</v>
      </c>
      <c r="T90" s="12"/>
      <c r="U90" s="12"/>
      <c r="V90" s="12"/>
      <c r="W90" s="12"/>
      <c r="X90" s="12"/>
      <c r="Y90" s="12"/>
      <c r="Z90" s="12">
        <f t="shared" si="9"/>
        <v>6247</v>
      </c>
      <c r="AA90" s="11"/>
    </row>
    <row r="91" spans="2:34">
      <c r="B91" s="9">
        <v>86</v>
      </c>
      <c r="C91" s="10" t="s">
        <v>130</v>
      </c>
      <c r="D91" s="21">
        <v>2874</v>
      </c>
      <c r="E91" s="27">
        <f t="shared" si="10"/>
        <v>42.308258501398498</v>
      </c>
      <c r="F91" s="21">
        <v>3919</v>
      </c>
      <c r="G91" s="28">
        <f t="shared" si="11"/>
        <v>57.691741498601502</v>
      </c>
      <c r="H91" s="22">
        <f t="shared" si="12"/>
        <v>6793</v>
      </c>
      <c r="I91" s="22">
        <v>5382</v>
      </c>
      <c r="J91" s="22">
        <f t="shared" si="13"/>
        <v>79.22861769468571</v>
      </c>
      <c r="K91" s="11" t="s">
        <v>224</v>
      </c>
      <c r="L91" s="11">
        <v>67</v>
      </c>
      <c r="M91" s="12">
        <v>3591</v>
      </c>
      <c r="P91" s="11" t="s">
        <v>225</v>
      </c>
      <c r="Q91" s="11">
        <v>33</v>
      </c>
      <c r="R91" s="12">
        <v>1791</v>
      </c>
      <c r="S91" s="12">
        <f t="shared" si="8"/>
        <v>-1800</v>
      </c>
      <c r="T91" s="12"/>
      <c r="U91" s="12"/>
      <c r="V91" s="12"/>
      <c r="W91" s="12"/>
      <c r="X91" s="12"/>
      <c r="Y91" s="12"/>
      <c r="Z91" s="12">
        <f t="shared" si="9"/>
        <v>5382</v>
      </c>
      <c r="AA91" s="11"/>
    </row>
    <row r="92" spans="2:34">
      <c r="B92" s="9">
        <v>87</v>
      </c>
      <c r="C92" s="10" t="s">
        <v>130</v>
      </c>
      <c r="D92" s="21">
        <v>2150</v>
      </c>
      <c r="E92" s="27">
        <f t="shared" si="10"/>
        <v>30.078343592613315</v>
      </c>
      <c r="F92" s="21">
        <v>4998</v>
      </c>
      <c r="G92" s="28">
        <f t="shared" si="11"/>
        <v>69.921656407386678</v>
      </c>
      <c r="H92" s="22">
        <f t="shared" si="12"/>
        <v>7148</v>
      </c>
      <c r="I92" s="22">
        <v>5515</v>
      </c>
      <c r="J92" s="22">
        <f t="shared" si="13"/>
        <v>77.154448796866262</v>
      </c>
      <c r="K92" s="11" t="s">
        <v>226</v>
      </c>
      <c r="L92" s="11">
        <v>73</v>
      </c>
      <c r="M92" s="12">
        <v>4010</v>
      </c>
      <c r="P92" s="11"/>
      <c r="Q92" s="11"/>
      <c r="R92" s="12"/>
      <c r="S92" s="12">
        <f t="shared" si="8"/>
        <v>-4010</v>
      </c>
      <c r="T92" s="12"/>
      <c r="U92" s="12"/>
      <c r="V92" s="12"/>
      <c r="W92" s="12"/>
      <c r="X92" s="11" t="s">
        <v>227</v>
      </c>
      <c r="Y92" s="12">
        <v>1505</v>
      </c>
      <c r="Z92" s="12">
        <f t="shared" si="9"/>
        <v>5515</v>
      </c>
      <c r="AA92" s="11"/>
    </row>
    <row r="93" spans="2:34">
      <c r="B93" s="9">
        <v>88</v>
      </c>
      <c r="C93" s="10" t="s">
        <v>130</v>
      </c>
      <c r="D93" s="21">
        <v>2744</v>
      </c>
      <c r="E93" s="27">
        <f t="shared" si="10"/>
        <v>37.681955506728919</v>
      </c>
      <c r="F93" s="21">
        <v>4538</v>
      </c>
      <c r="G93" s="28">
        <f t="shared" si="11"/>
        <v>62.318044493271074</v>
      </c>
      <c r="H93" s="22">
        <f t="shared" si="12"/>
        <v>7282</v>
      </c>
      <c r="I93" s="22">
        <v>5869</v>
      </c>
      <c r="J93" s="22">
        <f t="shared" si="13"/>
        <v>80.59599011260643</v>
      </c>
      <c r="K93" s="11" t="s">
        <v>228</v>
      </c>
      <c r="L93" s="11">
        <v>70</v>
      </c>
      <c r="M93" s="12">
        <v>4110</v>
      </c>
      <c r="P93" s="11" t="s">
        <v>229</v>
      </c>
      <c r="Q93" s="11">
        <v>30</v>
      </c>
      <c r="R93" s="12">
        <v>1759</v>
      </c>
      <c r="S93" s="12">
        <f t="shared" si="8"/>
        <v>-2351</v>
      </c>
      <c r="T93" s="12"/>
      <c r="U93" s="12"/>
      <c r="V93" s="12"/>
      <c r="W93" s="12"/>
      <c r="X93" s="12"/>
      <c r="Y93" s="12"/>
      <c r="Z93" s="12">
        <f t="shared" si="9"/>
        <v>5869</v>
      </c>
      <c r="AA93" s="11"/>
    </row>
    <row r="94" spans="2:34">
      <c r="B94" s="9">
        <v>89</v>
      </c>
      <c r="C94" s="10" t="s">
        <v>130</v>
      </c>
      <c r="D94" s="21">
        <v>3638</v>
      </c>
      <c r="E94" s="27">
        <f t="shared" si="10"/>
        <v>61.881272325225382</v>
      </c>
      <c r="F94" s="21">
        <v>2241</v>
      </c>
      <c r="G94" s="28">
        <f t="shared" si="11"/>
        <v>38.118727674774618</v>
      </c>
      <c r="H94" s="22">
        <f t="shared" si="12"/>
        <v>5879</v>
      </c>
      <c r="I94" s="22">
        <v>4601</v>
      </c>
      <c r="J94" s="22">
        <f t="shared" si="13"/>
        <v>78.261609117196812</v>
      </c>
      <c r="K94" s="11" t="s">
        <v>230</v>
      </c>
      <c r="L94" s="11">
        <v>38</v>
      </c>
      <c r="M94" s="12">
        <v>1740</v>
      </c>
      <c r="P94" s="11" t="s">
        <v>231</v>
      </c>
      <c r="Q94" s="11">
        <v>62</v>
      </c>
      <c r="R94" s="12">
        <v>2861</v>
      </c>
      <c r="S94" s="12">
        <f t="shared" si="8"/>
        <v>1121</v>
      </c>
      <c r="T94" s="12"/>
      <c r="U94" s="12"/>
      <c r="V94" s="12"/>
      <c r="W94" s="12"/>
      <c r="X94" s="12"/>
      <c r="Y94" s="12"/>
      <c r="Z94" s="12">
        <f t="shared" si="9"/>
        <v>4601</v>
      </c>
      <c r="AA94" s="11"/>
    </row>
    <row r="95" spans="2:34">
      <c r="B95" s="9">
        <v>90</v>
      </c>
      <c r="C95" s="10" t="s">
        <v>130</v>
      </c>
      <c r="D95" s="21">
        <v>4359</v>
      </c>
      <c r="E95" s="27">
        <f t="shared" si="10"/>
        <v>70.958814911281138</v>
      </c>
      <c r="F95" s="21">
        <v>1784</v>
      </c>
      <c r="G95" s="28">
        <f t="shared" si="11"/>
        <v>29.041185088718869</v>
      </c>
      <c r="H95" s="22">
        <f t="shared" si="12"/>
        <v>6143</v>
      </c>
      <c r="I95" s="22">
        <v>4773</v>
      </c>
      <c r="J95" s="22">
        <f t="shared" si="13"/>
        <v>77.69819306527755</v>
      </c>
      <c r="K95" s="11" t="s">
        <v>232</v>
      </c>
      <c r="L95" s="11">
        <v>26</v>
      </c>
      <c r="M95" s="12">
        <v>1259</v>
      </c>
      <c r="P95" s="11" t="s">
        <v>233</v>
      </c>
      <c r="Q95" s="11">
        <v>69</v>
      </c>
      <c r="R95" s="12">
        <v>3290</v>
      </c>
      <c r="S95" s="12">
        <f t="shared" si="8"/>
        <v>2031</v>
      </c>
      <c r="T95" s="11" t="s">
        <v>234</v>
      </c>
      <c r="U95" s="12">
        <v>104</v>
      </c>
      <c r="V95" s="11" t="s">
        <v>235</v>
      </c>
      <c r="W95" s="12">
        <v>120</v>
      </c>
      <c r="X95" s="12"/>
      <c r="Y95" s="12"/>
      <c r="Z95" s="12">
        <f t="shared" si="9"/>
        <v>4773</v>
      </c>
      <c r="AA95" s="11"/>
      <c r="AH95" s="13"/>
    </row>
    <row r="96" spans="2:34">
      <c r="B96" s="9">
        <v>91</v>
      </c>
      <c r="C96" s="10" t="s">
        <v>130</v>
      </c>
      <c r="D96" s="21">
        <v>5932</v>
      </c>
      <c r="E96" s="27">
        <f t="shared" si="10"/>
        <v>83.915688216155033</v>
      </c>
      <c r="F96" s="21">
        <v>1137</v>
      </c>
      <c r="G96" s="28">
        <f t="shared" si="11"/>
        <v>16.084311783844957</v>
      </c>
      <c r="H96" s="22">
        <f t="shared" si="12"/>
        <v>7069</v>
      </c>
      <c r="I96" s="22">
        <v>5628</v>
      </c>
      <c r="J96" s="22">
        <f t="shared" si="13"/>
        <v>79.615221389163963</v>
      </c>
      <c r="K96" s="11" t="s">
        <v>236</v>
      </c>
      <c r="L96" s="11">
        <v>16</v>
      </c>
      <c r="M96" s="12">
        <v>898</v>
      </c>
      <c r="P96" s="11" t="s">
        <v>61</v>
      </c>
      <c r="Q96" s="11">
        <v>84</v>
      </c>
      <c r="R96" s="12">
        <v>4730</v>
      </c>
      <c r="S96" s="12">
        <f t="shared" si="8"/>
        <v>3832</v>
      </c>
      <c r="T96" s="12"/>
      <c r="U96" s="12"/>
      <c r="V96" s="12"/>
      <c r="W96" s="12"/>
      <c r="X96" s="12"/>
      <c r="Y96" s="12"/>
      <c r="Z96" s="12">
        <f t="shared" si="9"/>
        <v>5628</v>
      </c>
      <c r="AA96" s="11"/>
    </row>
    <row r="97" spans="2:30">
      <c r="B97" s="9">
        <v>92</v>
      </c>
      <c r="C97" s="10" t="s">
        <v>130</v>
      </c>
      <c r="D97" s="21">
        <v>2967</v>
      </c>
      <c r="E97" s="27">
        <f t="shared" si="10"/>
        <v>48.743223262690982</v>
      </c>
      <c r="F97" s="21">
        <v>3120</v>
      </c>
      <c r="G97" s="28">
        <f t="shared" si="11"/>
        <v>51.256776737309018</v>
      </c>
      <c r="H97" s="22">
        <f t="shared" si="12"/>
        <v>6087</v>
      </c>
      <c r="I97" s="22">
        <v>4930</v>
      </c>
      <c r="J97" s="22">
        <f t="shared" si="13"/>
        <v>80.992278626581239</v>
      </c>
      <c r="K97" s="11" t="s">
        <v>62</v>
      </c>
      <c r="L97" s="11">
        <v>56</v>
      </c>
      <c r="M97" s="12">
        <v>2770</v>
      </c>
      <c r="P97" s="11" t="s">
        <v>63</v>
      </c>
      <c r="Q97" s="11">
        <v>44</v>
      </c>
      <c r="R97" s="12">
        <v>2160</v>
      </c>
      <c r="S97" s="12">
        <f t="shared" si="8"/>
        <v>-610</v>
      </c>
      <c r="T97" s="12"/>
      <c r="U97" s="12"/>
      <c r="V97" s="12"/>
      <c r="W97" s="12"/>
      <c r="X97" s="12"/>
      <c r="Y97" s="12"/>
      <c r="Z97" s="12">
        <f t="shared" si="9"/>
        <v>4930</v>
      </c>
      <c r="AA97" s="11"/>
    </row>
    <row r="98" spans="2:30">
      <c r="B98" s="9">
        <v>93</v>
      </c>
      <c r="C98" s="10" t="s">
        <v>130</v>
      </c>
      <c r="D98" s="21">
        <v>2465</v>
      </c>
      <c r="E98" s="27">
        <f t="shared" si="10"/>
        <v>46.230307576894226</v>
      </c>
      <c r="F98" s="21">
        <v>2867</v>
      </c>
      <c r="G98" s="28">
        <f t="shared" si="11"/>
        <v>53.769692423105774</v>
      </c>
      <c r="H98" s="22">
        <f t="shared" si="12"/>
        <v>5332</v>
      </c>
      <c r="I98" s="22">
        <v>4238</v>
      </c>
      <c r="J98" s="22">
        <f t="shared" si="13"/>
        <v>79.482370592648167</v>
      </c>
      <c r="K98" s="11" t="s">
        <v>64</v>
      </c>
      <c r="L98" s="11">
        <v>57</v>
      </c>
      <c r="M98" s="12">
        <v>2419</v>
      </c>
      <c r="P98" s="11" t="s">
        <v>65</v>
      </c>
      <c r="Q98" s="11">
        <v>39</v>
      </c>
      <c r="R98" s="12">
        <v>1664</v>
      </c>
      <c r="S98" s="12">
        <f t="shared" si="8"/>
        <v>-755</v>
      </c>
      <c r="T98" s="11" t="s">
        <v>66</v>
      </c>
      <c r="U98" s="12">
        <v>155</v>
      </c>
      <c r="V98" s="12"/>
      <c r="W98" s="12"/>
      <c r="X98" s="12"/>
      <c r="Y98" s="12"/>
      <c r="Z98" s="12">
        <f t="shared" si="9"/>
        <v>4238</v>
      </c>
      <c r="AA98" s="11"/>
      <c r="AD98" s="13"/>
    </row>
    <row r="99" spans="2:30">
      <c r="B99" s="9">
        <v>94</v>
      </c>
      <c r="C99" s="10" t="s">
        <v>130</v>
      </c>
      <c r="D99" s="21">
        <v>3676</v>
      </c>
      <c r="E99" s="27">
        <f t="shared" si="10"/>
        <v>56.833642547928264</v>
      </c>
      <c r="F99" s="21">
        <v>2792</v>
      </c>
      <c r="G99" s="28">
        <f t="shared" si="11"/>
        <v>43.166357452071736</v>
      </c>
      <c r="H99" s="22">
        <f t="shared" si="12"/>
        <v>6468</v>
      </c>
      <c r="I99" s="22">
        <v>5045</v>
      </c>
      <c r="J99" s="22">
        <f t="shared" si="13"/>
        <v>77.999381570810144</v>
      </c>
      <c r="K99" s="11" t="s">
        <v>67</v>
      </c>
      <c r="L99" s="11">
        <v>44</v>
      </c>
      <c r="M99" s="12">
        <v>2247</v>
      </c>
      <c r="P99" s="11" t="s">
        <v>276</v>
      </c>
      <c r="Q99" s="11">
        <v>55</v>
      </c>
      <c r="R99" s="12">
        <v>2798</v>
      </c>
      <c r="S99" s="12">
        <f t="shared" si="8"/>
        <v>551</v>
      </c>
      <c r="T99" s="12"/>
      <c r="U99" s="12"/>
      <c r="V99" s="12"/>
      <c r="W99" s="12"/>
      <c r="X99" s="12"/>
      <c r="Y99" s="12"/>
      <c r="Z99" s="12">
        <f t="shared" si="9"/>
        <v>5045</v>
      </c>
      <c r="AA99" s="11"/>
    </row>
    <row r="100" spans="2:30">
      <c r="B100" s="9">
        <v>95</v>
      </c>
      <c r="C100" s="10" t="s">
        <v>130</v>
      </c>
      <c r="D100" s="21">
        <v>4543</v>
      </c>
      <c r="E100" s="27">
        <f t="shared" si="10"/>
        <v>77.104548540393765</v>
      </c>
      <c r="F100" s="21">
        <v>1349</v>
      </c>
      <c r="G100" s="28">
        <f t="shared" si="11"/>
        <v>22.895451459606246</v>
      </c>
      <c r="H100" s="22">
        <f t="shared" si="12"/>
        <v>5892</v>
      </c>
      <c r="I100" s="22">
        <v>4158</v>
      </c>
      <c r="J100" s="22">
        <f t="shared" si="13"/>
        <v>70.570264765784117</v>
      </c>
      <c r="K100" s="11" t="s">
        <v>277</v>
      </c>
      <c r="L100" s="11">
        <v>22</v>
      </c>
      <c r="M100" s="12">
        <v>905</v>
      </c>
      <c r="P100" s="11" t="s">
        <v>278</v>
      </c>
      <c r="Q100" s="11">
        <v>75</v>
      </c>
      <c r="R100" s="12">
        <v>3117</v>
      </c>
      <c r="S100" s="12">
        <f t="shared" si="8"/>
        <v>2212</v>
      </c>
      <c r="T100" s="11" t="s">
        <v>279</v>
      </c>
      <c r="U100" s="12">
        <v>136</v>
      </c>
      <c r="V100" s="12"/>
      <c r="W100" s="12"/>
      <c r="X100" s="12"/>
      <c r="Y100" s="12"/>
      <c r="Z100" s="12">
        <f t="shared" si="9"/>
        <v>4158</v>
      </c>
      <c r="AA100" s="11"/>
      <c r="AD100" s="13"/>
    </row>
    <row r="101" spans="2:30">
      <c r="B101" s="9">
        <v>96</v>
      </c>
      <c r="C101" s="10" t="s">
        <v>130</v>
      </c>
      <c r="D101" s="21">
        <v>4087</v>
      </c>
      <c r="E101" s="27">
        <f t="shared" si="10"/>
        <v>53.868459206537501</v>
      </c>
      <c r="F101" s="21">
        <v>3500</v>
      </c>
      <c r="G101" s="28">
        <f t="shared" si="11"/>
        <v>46.131540793462499</v>
      </c>
      <c r="H101" s="22">
        <f t="shared" si="12"/>
        <v>7587</v>
      </c>
      <c r="I101" s="22">
        <v>5723</v>
      </c>
      <c r="J101" s="22">
        <f t="shared" si="13"/>
        <v>75.431659417424541</v>
      </c>
      <c r="K101" s="11" t="s">
        <v>280</v>
      </c>
      <c r="L101" s="11">
        <v>47</v>
      </c>
      <c r="M101" s="12">
        <v>2688</v>
      </c>
      <c r="P101" s="11" t="s">
        <v>281</v>
      </c>
      <c r="Q101" s="11">
        <v>53</v>
      </c>
      <c r="R101" s="12">
        <v>3035</v>
      </c>
      <c r="S101" s="12">
        <f t="shared" si="8"/>
        <v>347</v>
      </c>
      <c r="T101" s="12"/>
      <c r="U101" s="12"/>
      <c r="V101" s="12"/>
      <c r="W101" s="12"/>
      <c r="X101" s="12"/>
      <c r="Y101" s="12"/>
      <c r="Z101" s="12">
        <f t="shared" si="9"/>
        <v>5723</v>
      </c>
      <c r="AA101" s="11"/>
    </row>
    <row r="102" spans="2:30">
      <c r="B102" s="9">
        <v>97</v>
      </c>
      <c r="C102" s="10" t="s">
        <v>130</v>
      </c>
      <c r="D102" s="21">
        <v>3096</v>
      </c>
      <c r="E102" s="27">
        <f t="shared" si="10"/>
        <v>47.777777777777779</v>
      </c>
      <c r="F102" s="21">
        <v>3384</v>
      </c>
      <c r="G102" s="28">
        <f t="shared" si="11"/>
        <v>52.222222222222229</v>
      </c>
      <c r="H102" s="22">
        <f t="shared" si="12"/>
        <v>6480</v>
      </c>
      <c r="I102" s="22">
        <v>5176</v>
      </c>
      <c r="J102" s="22">
        <f t="shared" si="13"/>
        <v>79.876543209876544</v>
      </c>
      <c r="K102" s="11" t="s">
        <v>282</v>
      </c>
      <c r="L102" s="11">
        <v>56</v>
      </c>
      <c r="M102" s="12">
        <v>2898</v>
      </c>
      <c r="P102" s="11" t="s">
        <v>283</v>
      </c>
      <c r="Q102" s="11">
        <v>44</v>
      </c>
      <c r="R102" s="12">
        <v>2278</v>
      </c>
      <c r="S102" s="12">
        <f t="shared" ref="S102:S133" si="14">R102-M102</f>
        <v>-620</v>
      </c>
      <c r="T102" s="12"/>
      <c r="U102" s="12"/>
      <c r="V102" s="12"/>
      <c r="W102" s="12"/>
      <c r="X102" s="12"/>
      <c r="Y102" s="12"/>
      <c r="Z102" s="12">
        <f t="shared" ref="Z102:Z133" si="15">M102+R102+U102+W102+Y102</f>
        <v>5176</v>
      </c>
      <c r="AA102" s="11"/>
    </row>
    <row r="103" spans="2:30">
      <c r="B103" s="9">
        <v>98</v>
      </c>
      <c r="C103" s="10" t="s">
        <v>130</v>
      </c>
      <c r="D103" s="21">
        <v>3947</v>
      </c>
      <c r="E103" s="27">
        <f t="shared" si="10"/>
        <v>62.314493211240915</v>
      </c>
      <c r="F103" s="21">
        <v>2387</v>
      </c>
      <c r="G103" s="28">
        <f t="shared" si="11"/>
        <v>37.685506788759078</v>
      </c>
      <c r="H103" s="22">
        <f t="shared" si="12"/>
        <v>6334</v>
      </c>
      <c r="I103" s="22">
        <v>5053</v>
      </c>
      <c r="J103" s="22">
        <f t="shared" si="13"/>
        <v>79.775813072308182</v>
      </c>
      <c r="K103" s="11" t="s">
        <v>284</v>
      </c>
      <c r="L103" s="11">
        <v>37</v>
      </c>
      <c r="M103" s="12">
        <v>1860</v>
      </c>
      <c r="P103" s="11" t="s">
        <v>285</v>
      </c>
      <c r="Q103" s="11">
        <v>59</v>
      </c>
      <c r="R103" s="12">
        <v>2985</v>
      </c>
      <c r="S103" s="12">
        <f t="shared" si="14"/>
        <v>1125</v>
      </c>
      <c r="T103" s="11" t="s">
        <v>286</v>
      </c>
      <c r="U103" s="12">
        <v>208</v>
      </c>
      <c r="V103" s="12"/>
      <c r="W103" s="12"/>
      <c r="X103" s="12"/>
      <c r="Y103" s="12"/>
      <c r="Z103" s="12">
        <f t="shared" si="15"/>
        <v>5053</v>
      </c>
      <c r="AA103" s="11"/>
      <c r="AD103" s="13"/>
    </row>
    <row r="104" spans="2:30">
      <c r="B104" s="9">
        <v>99</v>
      </c>
      <c r="C104" s="10" t="s">
        <v>130</v>
      </c>
      <c r="D104" s="21">
        <v>4148</v>
      </c>
      <c r="E104" s="27">
        <f t="shared" si="10"/>
        <v>63.010785356220566</v>
      </c>
      <c r="F104" s="21">
        <v>2435</v>
      </c>
      <c r="G104" s="28">
        <f t="shared" si="11"/>
        <v>36.989214643779434</v>
      </c>
      <c r="H104" s="22">
        <f t="shared" si="12"/>
        <v>6583</v>
      </c>
      <c r="I104" s="22">
        <v>5178</v>
      </c>
      <c r="J104" s="22">
        <f t="shared" si="13"/>
        <v>78.657147197326452</v>
      </c>
      <c r="K104" s="11" t="s">
        <v>287</v>
      </c>
      <c r="L104" s="11">
        <v>34</v>
      </c>
      <c r="M104" s="12">
        <v>1761</v>
      </c>
      <c r="P104" s="11" t="s">
        <v>288</v>
      </c>
      <c r="Q104" s="11">
        <v>66</v>
      </c>
      <c r="R104" s="12">
        <v>3417</v>
      </c>
      <c r="S104" s="12">
        <f t="shared" si="14"/>
        <v>1656</v>
      </c>
      <c r="T104" s="12"/>
      <c r="U104" s="12"/>
      <c r="V104" s="12"/>
      <c r="W104" s="12"/>
      <c r="X104" s="12"/>
      <c r="Y104" s="12"/>
      <c r="Z104" s="12">
        <f t="shared" si="15"/>
        <v>5178</v>
      </c>
      <c r="AA104" s="11"/>
    </row>
    <row r="105" spans="2:30">
      <c r="B105" s="9">
        <v>100</v>
      </c>
      <c r="C105" s="10" t="s">
        <v>130</v>
      </c>
      <c r="D105" s="21">
        <v>5694</v>
      </c>
      <c r="E105" s="27">
        <f t="shared" si="10"/>
        <v>83.957534650545568</v>
      </c>
      <c r="F105" s="21">
        <v>1088</v>
      </c>
      <c r="G105" s="28">
        <f t="shared" si="11"/>
        <v>16.042465349454439</v>
      </c>
      <c r="H105" s="22">
        <f t="shared" si="12"/>
        <v>6782</v>
      </c>
      <c r="I105" s="22">
        <v>5117</v>
      </c>
      <c r="J105" s="22">
        <f t="shared" si="13"/>
        <v>75.449719846652911</v>
      </c>
      <c r="K105" s="11" t="s">
        <v>289</v>
      </c>
      <c r="L105" s="11">
        <v>17</v>
      </c>
      <c r="M105" s="12">
        <v>853</v>
      </c>
      <c r="P105" s="11" t="s">
        <v>147</v>
      </c>
      <c r="Q105" s="11">
        <v>79</v>
      </c>
      <c r="R105" s="12">
        <v>4053</v>
      </c>
      <c r="S105" s="12">
        <f t="shared" si="14"/>
        <v>3200</v>
      </c>
      <c r="T105" s="11" t="s">
        <v>84</v>
      </c>
      <c r="U105" s="12">
        <v>211</v>
      </c>
      <c r="V105" s="12"/>
      <c r="W105" s="12"/>
      <c r="X105" s="12"/>
      <c r="Y105" s="12"/>
      <c r="Z105" s="12">
        <f t="shared" si="15"/>
        <v>5117</v>
      </c>
      <c r="AA105" s="11"/>
      <c r="AD105" s="13"/>
    </row>
    <row r="106" spans="2:30">
      <c r="B106" s="15"/>
      <c r="C106" s="16"/>
      <c r="D106" s="24">
        <f>SUM(D6:D105)</f>
        <v>272463</v>
      </c>
      <c r="E106" s="27">
        <f t="shared" si="10"/>
        <v>44.987839250243958</v>
      </c>
      <c r="F106" s="24">
        <f>SUM(F6:F105)</f>
        <v>333174</v>
      </c>
      <c r="G106" s="28">
        <f t="shared" si="11"/>
        <v>55.012160749756042</v>
      </c>
      <c r="H106" s="25">
        <f>SUM(H6:H105)</f>
        <v>605637</v>
      </c>
      <c r="I106" s="25">
        <f>SUM(I6:I105)</f>
        <v>430616</v>
      </c>
      <c r="J106" s="22">
        <f t="shared" si="13"/>
        <v>71.101336278992193</v>
      </c>
      <c r="K106" s="17"/>
      <c r="L106" s="18"/>
      <c r="M106" s="15">
        <f>SUM(M6:M105)</f>
        <v>274812</v>
      </c>
      <c r="N106" s="15"/>
      <c r="O106" s="15"/>
      <c r="P106" s="17"/>
      <c r="Q106" s="18"/>
      <c r="R106" s="15">
        <f>SUM(R8:R105)</f>
        <v>151471</v>
      </c>
      <c r="S106" s="15"/>
      <c r="T106" s="17"/>
      <c r="U106" s="15">
        <f>SUM(U13:U105)</f>
        <v>2569</v>
      </c>
      <c r="V106" s="17"/>
      <c r="W106" s="17">
        <v>259</v>
      </c>
      <c r="X106" s="17"/>
      <c r="Y106" s="17">
        <v>1505</v>
      </c>
      <c r="Z106" s="15">
        <f>SUM(Z6:Z105)</f>
        <v>430616</v>
      </c>
      <c r="AA106" s="17"/>
    </row>
    <row r="107" spans="2:30">
      <c r="J107" s="26">
        <f>STDEV(J6:J105)</f>
        <v>9.2176635673984766</v>
      </c>
    </row>
    <row r="108" spans="2:30">
      <c r="C108" s="30" t="s">
        <v>250</v>
      </c>
      <c r="D108" s="30"/>
      <c r="E108" s="30"/>
      <c r="F108" s="30"/>
      <c r="G108" s="30"/>
      <c r="H108" s="30"/>
      <c r="I108" s="30"/>
      <c r="J108" s="30"/>
      <c r="K108" s="30"/>
      <c r="L108" s="30"/>
      <c r="M108" s="30"/>
      <c r="N108" s="30"/>
      <c r="O108" s="30"/>
      <c r="P108" s="30"/>
    </row>
    <row r="109" spans="2:30">
      <c r="C109" s="30"/>
      <c r="D109" s="30"/>
      <c r="E109" s="30"/>
      <c r="F109" s="30"/>
      <c r="G109" s="30"/>
      <c r="H109" s="30"/>
      <c r="I109" s="30"/>
      <c r="J109" s="30"/>
      <c r="K109" s="30"/>
      <c r="L109" s="30"/>
      <c r="M109" s="30"/>
      <c r="N109" s="30"/>
      <c r="O109" s="30"/>
      <c r="P109" s="30"/>
    </row>
    <row r="110" spans="2:30">
      <c r="C110" s="30"/>
      <c r="D110" s="30"/>
      <c r="E110" s="30"/>
      <c r="F110" s="30"/>
      <c r="G110" s="30"/>
      <c r="H110" s="30"/>
      <c r="I110" s="30"/>
      <c r="J110" s="30"/>
      <c r="K110" s="30"/>
      <c r="L110" s="30"/>
      <c r="M110" s="30"/>
      <c r="N110" s="30"/>
      <c r="O110" s="30"/>
      <c r="P110" s="30"/>
      <c r="U110" t="s">
        <v>154</v>
      </c>
      <c r="V110" t="s">
        <v>155</v>
      </c>
    </row>
    <row r="111" spans="2:30">
      <c r="C111" s="30"/>
      <c r="D111" s="30"/>
      <c r="E111" s="30"/>
      <c r="F111" s="30"/>
      <c r="G111" s="30"/>
      <c r="H111" s="30"/>
      <c r="I111" s="30"/>
      <c r="J111" s="30"/>
      <c r="K111" s="30"/>
      <c r="L111" s="30"/>
      <c r="M111" s="30"/>
      <c r="N111" s="30"/>
      <c r="O111" s="30"/>
      <c r="P111" s="30"/>
      <c r="T111" t="s">
        <v>148</v>
      </c>
      <c r="U111">
        <v>421997</v>
      </c>
      <c r="V111" s="19">
        <f>(U111/662215)*100</f>
        <v>63.725074182856019</v>
      </c>
      <c r="X111">
        <v>274812</v>
      </c>
      <c r="Y111">
        <f>X111/430616</f>
        <v>0.63818343953777845</v>
      </c>
    </row>
    <row r="112" spans="2:30">
      <c r="C112" s="30"/>
      <c r="D112" s="30"/>
      <c r="E112" s="30"/>
      <c r="F112" s="30"/>
      <c r="G112" s="30"/>
      <c r="H112" s="30"/>
      <c r="I112" s="30"/>
      <c r="J112" s="30"/>
      <c r="K112" s="30"/>
      <c r="L112" s="30"/>
      <c r="M112" s="30"/>
      <c r="N112" s="30"/>
      <c r="O112" s="30"/>
      <c r="P112" s="30"/>
      <c r="T112" t="s">
        <v>149</v>
      </c>
      <c r="U112">
        <v>235885</v>
      </c>
      <c r="V112" s="19">
        <f t="shared" ref="V112:V116" si="16">(U112/662215)*100</f>
        <v>35.620606600575343</v>
      </c>
      <c r="X112">
        <v>151471</v>
      </c>
      <c r="Y112">
        <f t="shared" ref="Y112:Y115" si="17">X112/430616</f>
        <v>0.35175423114793691</v>
      </c>
    </row>
    <row r="113" spans="3:25">
      <c r="C113" s="30"/>
      <c r="D113" s="30"/>
      <c r="E113" s="30"/>
      <c r="F113" s="30"/>
      <c r="G113" s="30"/>
      <c r="H113" s="30"/>
      <c r="I113" s="30"/>
      <c r="J113" s="30"/>
      <c r="K113" s="30"/>
      <c r="L113" s="30"/>
      <c r="M113" s="30"/>
      <c r="N113" s="30"/>
      <c r="O113" s="30"/>
      <c r="P113" s="30"/>
      <c r="T113" t="s">
        <v>150</v>
      </c>
      <c r="U113">
        <v>2569</v>
      </c>
      <c r="V113" s="19">
        <f t="shared" si="16"/>
        <v>0.38794047250515318</v>
      </c>
      <c r="X113">
        <v>2569</v>
      </c>
      <c r="Y113">
        <f t="shared" si="17"/>
        <v>5.9658721459490589E-3</v>
      </c>
    </row>
    <row r="114" spans="3:25">
      <c r="C114" s="30"/>
      <c r="D114" s="30"/>
      <c r="E114" s="30"/>
      <c r="F114" s="30"/>
      <c r="G114" s="30"/>
      <c r="H114" s="30"/>
      <c r="I114" s="30"/>
      <c r="J114" s="30"/>
      <c r="K114" s="30"/>
      <c r="L114" s="30"/>
      <c r="M114" s="30"/>
      <c r="N114" s="30"/>
      <c r="O114" s="30"/>
      <c r="P114" s="30"/>
      <c r="T114" t="s">
        <v>124</v>
      </c>
      <c r="U114">
        <v>259</v>
      </c>
      <c r="V114" s="19">
        <f t="shared" si="16"/>
        <v>3.9111164802971846E-2</v>
      </c>
      <c r="X114">
        <v>259</v>
      </c>
      <c r="Y114">
        <f t="shared" si="17"/>
        <v>6.0146394931911496E-4</v>
      </c>
    </row>
    <row r="115" spans="3:25">
      <c r="C115" s="30"/>
      <c r="D115" s="30"/>
      <c r="E115" s="30"/>
      <c r="F115" s="30"/>
      <c r="G115" s="30"/>
      <c r="H115" s="30"/>
      <c r="I115" s="30"/>
      <c r="J115" s="30"/>
      <c r="K115" s="30"/>
      <c r="L115" s="30"/>
      <c r="M115" s="30"/>
      <c r="N115" s="30"/>
      <c r="O115" s="30"/>
      <c r="P115" s="30"/>
      <c r="T115" t="s">
        <v>126</v>
      </c>
      <c r="U115">
        <v>1505</v>
      </c>
      <c r="V115" s="19">
        <f t="shared" si="16"/>
        <v>0.22726757926051208</v>
      </c>
      <c r="X115">
        <v>1505</v>
      </c>
      <c r="Y115">
        <f t="shared" si="17"/>
        <v>3.4949932190164786E-3</v>
      </c>
    </row>
    <row r="116" spans="3:25">
      <c r="C116" s="30"/>
      <c r="D116" s="30"/>
      <c r="E116" s="30"/>
      <c r="F116" s="30"/>
      <c r="G116" s="30"/>
      <c r="H116" s="30"/>
      <c r="I116" s="30"/>
      <c r="J116" s="30"/>
      <c r="K116" s="30"/>
      <c r="L116" s="30"/>
      <c r="M116" s="30"/>
      <c r="N116" s="30"/>
      <c r="O116" s="30"/>
      <c r="P116" s="30"/>
      <c r="T116" t="s">
        <v>153</v>
      </c>
      <c r="U116">
        <f>SUM(U111:U115)</f>
        <v>662215</v>
      </c>
      <c r="V116" s="19">
        <f t="shared" si="16"/>
        <v>100</v>
      </c>
      <c r="X116">
        <f>SUM(X111:X115)</f>
        <v>430616</v>
      </c>
    </row>
    <row r="117" spans="3:25">
      <c r="K117" t="s">
        <v>247</v>
      </c>
      <c r="L117">
        <v>605637</v>
      </c>
    </row>
    <row r="118" spans="3:25">
      <c r="K118" t="s">
        <v>248</v>
      </c>
      <c r="L118">
        <v>463632</v>
      </c>
      <c r="M118">
        <f>L118/L117</f>
        <v>0.76552786570173226</v>
      </c>
    </row>
    <row r="119" spans="3:25">
      <c r="K119" t="s">
        <v>249</v>
      </c>
      <c r="L119">
        <v>430616</v>
      </c>
      <c r="M119">
        <f>L119/L118</f>
        <v>0.92878834938054322</v>
      </c>
      <c r="N119">
        <f>1-M119</f>
        <v>7.1211650619456779E-2</v>
      </c>
    </row>
  </sheetData>
  <mergeCells count="2">
    <mergeCell ref="B4:Z4"/>
    <mergeCell ref="C108:P116"/>
  </mergeCells>
  <phoneticPr fontId="4" type="noConversion"/>
  <conditionalFormatting sqref="S6:S106">
    <cfRule type="cellIs" dxfId="1" priority="0" stopIfTrue="1" operator="greaterThan">
      <formula>0</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Both</vt:lpstr>
      <vt:lpstr>Both (2)</vt:lpstr>
      <vt:lpstr>House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2022-11-18T00:07:03Z</dcterms:created>
  <dcterms:modified xsi:type="dcterms:W3CDTF">2023-12-29T17:54:55Z</dcterms:modified>
</cp:coreProperties>
</file>